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27795" windowHeight="12600"/>
  </bookViews>
  <sheets>
    <sheet name="ДС" sheetId="1" r:id="rId1"/>
  </sheets>
  <externalReferences>
    <externalReference r:id="rId2"/>
    <externalReference r:id="rId3"/>
  </externalReferences>
  <definedNames>
    <definedName name="_xlnm._FilterDatabase" localSheetId="0" hidden="1">ДС!$A$11:$EJ$291</definedName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Database">#REF!</definedName>
    <definedName name="_xlnm.Print_Titles" localSheetId="0">ДС!$A:$I,ДС!$6:$10</definedName>
    <definedName name="_xlnm.Print_Area" localSheetId="0">ДС!$A$3:$EF$291</definedName>
  </definedNames>
  <calcPr calcId="145621"/>
</workbook>
</file>

<file path=xl/calcChain.xml><?xml version="1.0" encoding="utf-8"?>
<calcChain xmlns="http://schemas.openxmlformats.org/spreadsheetml/2006/main">
  <c r="EI290" i="1" l="1"/>
  <c r="EH290" i="1"/>
  <c r="DX290" i="1"/>
  <c r="DV290" i="1"/>
  <c r="DR290" i="1"/>
  <c r="DP290" i="1"/>
  <c r="DN290" i="1"/>
  <c r="DL290" i="1"/>
  <c r="DJ290" i="1"/>
  <c r="DH290" i="1"/>
  <c r="DF290" i="1"/>
  <c r="DD290" i="1"/>
  <c r="DB290" i="1"/>
  <c r="CZ290" i="1"/>
  <c r="CX290" i="1"/>
  <c r="CV290" i="1"/>
  <c r="CT290" i="1"/>
  <c r="CR290" i="1"/>
  <c r="CP290" i="1"/>
  <c r="CN290" i="1"/>
  <c r="CL290" i="1"/>
  <c r="CJ290" i="1"/>
  <c r="CH290" i="1"/>
  <c r="CF290" i="1"/>
  <c r="CD290" i="1"/>
  <c r="CB290" i="1"/>
  <c r="BZ290" i="1"/>
  <c r="BX290" i="1"/>
  <c r="BV290" i="1"/>
  <c r="BT290" i="1"/>
  <c r="BR290" i="1"/>
  <c r="BP290" i="1"/>
  <c r="BN290" i="1"/>
  <c r="BL290" i="1"/>
  <c r="BJ290" i="1"/>
  <c r="BH290" i="1"/>
  <c r="BF290" i="1"/>
  <c r="BD290" i="1"/>
  <c r="BB290" i="1"/>
  <c r="AZ290" i="1"/>
  <c r="AX290" i="1"/>
  <c r="AV290" i="1"/>
  <c r="AT290" i="1"/>
  <c r="AR290" i="1"/>
  <c r="AP290" i="1"/>
  <c r="AN290" i="1"/>
  <c r="AL290" i="1"/>
  <c r="AJ290" i="1"/>
  <c r="AH290" i="1"/>
  <c r="AF290" i="1"/>
  <c r="AD290" i="1"/>
  <c r="AB290" i="1"/>
  <c r="Z290" i="1"/>
  <c r="X290" i="1"/>
  <c r="V290" i="1"/>
  <c r="T290" i="1"/>
  <c r="R290" i="1"/>
  <c r="P290" i="1"/>
  <c r="EI289" i="1"/>
  <c r="EH289" i="1"/>
  <c r="DX289" i="1"/>
  <c r="DV289" i="1"/>
  <c r="DR289" i="1"/>
  <c r="DP289" i="1"/>
  <c r="DN289" i="1"/>
  <c r="DL289" i="1"/>
  <c r="DJ289" i="1"/>
  <c r="DH289" i="1"/>
  <c r="DF289" i="1"/>
  <c r="DD289" i="1"/>
  <c r="DB289" i="1"/>
  <c r="CZ289" i="1"/>
  <c r="CX289" i="1"/>
  <c r="CV289" i="1"/>
  <c r="CT289" i="1"/>
  <c r="CR289" i="1"/>
  <c r="CP289" i="1"/>
  <c r="CN289" i="1"/>
  <c r="CL289" i="1"/>
  <c r="CJ289" i="1"/>
  <c r="CH289" i="1"/>
  <c r="CF289" i="1"/>
  <c r="CD289" i="1"/>
  <c r="CB289" i="1"/>
  <c r="BZ289" i="1"/>
  <c r="BX289" i="1"/>
  <c r="BV289" i="1"/>
  <c r="BT289" i="1"/>
  <c r="BR289" i="1"/>
  <c r="BP289" i="1"/>
  <c r="BN289" i="1"/>
  <c r="BL289" i="1"/>
  <c r="BJ289" i="1"/>
  <c r="BH289" i="1"/>
  <c r="BF289" i="1"/>
  <c r="BD289" i="1"/>
  <c r="BB289" i="1"/>
  <c r="AZ289" i="1"/>
  <c r="AX289" i="1"/>
  <c r="AV289" i="1"/>
  <c r="AT289" i="1"/>
  <c r="AR289" i="1"/>
  <c r="AP289" i="1"/>
  <c r="AN289" i="1"/>
  <c r="AL289" i="1"/>
  <c r="AJ289" i="1"/>
  <c r="AH289" i="1"/>
  <c r="AF289" i="1"/>
  <c r="AD289" i="1"/>
  <c r="AB289" i="1"/>
  <c r="Z289" i="1"/>
  <c r="X289" i="1"/>
  <c r="V289" i="1"/>
  <c r="T289" i="1"/>
  <c r="R289" i="1"/>
  <c r="P289" i="1"/>
  <c r="EI288" i="1"/>
  <c r="EH288" i="1"/>
  <c r="DX288" i="1"/>
  <c r="DV288" i="1"/>
  <c r="DR288" i="1"/>
  <c r="DP288" i="1"/>
  <c r="DN288" i="1"/>
  <c r="DL288" i="1"/>
  <c r="DJ288" i="1"/>
  <c r="DH288" i="1"/>
  <c r="DF288" i="1"/>
  <c r="DD288" i="1"/>
  <c r="DB288" i="1"/>
  <c r="CZ288" i="1"/>
  <c r="CX288" i="1"/>
  <c r="CV288" i="1"/>
  <c r="CT288" i="1"/>
  <c r="CR288" i="1"/>
  <c r="CP288" i="1"/>
  <c r="CN288" i="1"/>
  <c r="CL288" i="1"/>
  <c r="CJ288" i="1"/>
  <c r="CH288" i="1"/>
  <c r="CF288" i="1"/>
  <c r="CD288" i="1"/>
  <c r="CB288" i="1"/>
  <c r="BZ288" i="1"/>
  <c r="BX288" i="1"/>
  <c r="BV288" i="1"/>
  <c r="BT288" i="1"/>
  <c r="BR288" i="1"/>
  <c r="BP288" i="1"/>
  <c r="BN288" i="1"/>
  <c r="BL288" i="1"/>
  <c r="BJ288" i="1"/>
  <c r="BH288" i="1"/>
  <c r="BF288" i="1"/>
  <c r="BD288" i="1"/>
  <c r="BB288" i="1"/>
  <c r="AZ288" i="1"/>
  <c r="AX288" i="1"/>
  <c r="AV288" i="1"/>
  <c r="AT288" i="1"/>
  <c r="AR288" i="1"/>
  <c r="AP288" i="1"/>
  <c r="AN288" i="1"/>
  <c r="AL288" i="1"/>
  <c r="AJ288" i="1"/>
  <c r="AH288" i="1"/>
  <c r="AF288" i="1"/>
  <c r="AD288" i="1"/>
  <c r="AB288" i="1"/>
  <c r="Z288" i="1"/>
  <c r="X288" i="1"/>
  <c r="V288" i="1"/>
  <c r="T288" i="1"/>
  <c r="R288" i="1"/>
  <c r="P288" i="1"/>
  <c r="EI287" i="1"/>
  <c r="EH287" i="1"/>
  <c r="DX287" i="1"/>
  <c r="DV287" i="1"/>
  <c r="DR287" i="1"/>
  <c r="DP287" i="1"/>
  <c r="DN287" i="1"/>
  <c r="DL287" i="1"/>
  <c r="DJ287" i="1"/>
  <c r="DH287" i="1"/>
  <c r="DF287" i="1"/>
  <c r="DD287" i="1"/>
  <c r="DB287" i="1"/>
  <c r="CZ287" i="1"/>
  <c r="CX287" i="1"/>
  <c r="CV287" i="1"/>
  <c r="CT287" i="1"/>
  <c r="CR287" i="1"/>
  <c r="CP287" i="1"/>
  <c r="CN287" i="1"/>
  <c r="CL287" i="1"/>
  <c r="CJ287" i="1"/>
  <c r="CH287" i="1"/>
  <c r="CF287" i="1"/>
  <c r="CD287" i="1"/>
  <c r="CB287" i="1"/>
  <c r="BZ287" i="1"/>
  <c r="BX287" i="1"/>
  <c r="BV287" i="1"/>
  <c r="BT287" i="1"/>
  <c r="BR287" i="1"/>
  <c r="BP287" i="1"/>
  <c r="BN287" i="1"/>
  <c r="BL287" i="1"/>
  <c r="BJ287" i="1"/>
  <c r="BH287" i="1"/>
  <c r="BF287" i="1"/>
  <c r="BD287" i="1"/>
  <c r="BB287" i="1"/>
  <c r="AZ287" i="1"/>
  <c r="AX287" i="1"/>
  <c r="AV287" i="1"/>
  <c r="AT287" i="1"/>
  <c r="AR287" i="1"/>
  <c r="AP287" i="1"/>
  <c r="AN287" i="1"/>
  <c r="AL287" i="1"/>
  <c r="AJ287" i="1"/>
  <c r="AH287" i="1"/>
  <c r="AF287" i="1"/>
  <c r="AD287" i="1"/>
  <c r="AB287" i="1"/>
  <c r="Z287" i="1"/>
  <c r="X287" i="1"/>
  <c r="V287" i="1"/>
  <c r="T287" i="1"/>
  <c r="R287" i="1"/>
  <c r="P287" i="1"/>
  <c r="EI286" i="1"/>
  <c r="EH286" i="1"/>
  <c r="DX286" i="1"/>
  <c r="DV286" i="1"/>
  <c r="DR286" i="1"/>
  <c r="DP286" i="1"/>
  <c r="DN286" i="1"/>
  <c r="DL286" i="1"/>
  <c r="DJ286" i="1"/>
  <c r="DH286" i="1"/>
  <c r="DF286" i="1"/>
  <c r="DD286" i="1"/>
  <c r="DB286" i="1"/>
  <c r="CZ286" i="1"/>
  <c r="CX286" i="1"/>
  <c r="CV286" i="1"/>
  <c r="CT286" i="1"/>
  <c r="CR286" i="1"/>
  <c r="CP286" i="1"/>
  <c r="CN286" i="1"/>
  <c r="CL286" i="1"/>
  <c r="CJ286" i="1"/>
  <c r="CH286" i="1"/>
  <c r="CF286" i="1"/>
  <c r="CD286" i="1"/>
  <c r="CB286" i="1"/>
  <c r="BZ286" i="1"/>
  <c r="BX286" i="1"/>
  <c r="BV286" i="1"/>
  <c r="BT286" i="1"/>
  <c r="BR286" i="1"/>
  <c r="BP286" i="1"/>
  <c r="BN286" i="1"/>
  <c r="BL286" i="1"/>
  <c r="BJ286" i="1"/>
  <c r="BH286" i="1"/>
  <c r="BF286" i="1"/>
  <c r="BD286" i="1"/>
  <c r="BB286" i="1"/>
  <c r="AZ286" i="1"/>
  <c r="AX286" i="1"/>
  <c r="AV286" i="1"/>
  <c r="AT286" i="1"/>
  <c r="AR286" i="1"/>
  <c r="AP286" i="1"/>
  <c r="AN286" i="1"/>
  <c r="AL286" i="1"/>
  <c r="AJ286" i="1"/>
  <c r="AH286" i="1"/>
  <c r="AF286" i="1"/>
  <c r="AD286" i="1"/>
  <c r="AB286" i="1"/>
  <c r="Z286" i="1"/>
  <c r="X286" i="1"/>
  <c r="V286" i="1"/>
  <c r="T286" i="1"/>
  <c r="R286" i="1"/>
  <c r="P286" i="1"/>
  <c r="EI285" i="1"/>
  <c r="EH285" i="1"/>
  <c r="DX285" i="1"/>
  <c r="DV285" i="1"/>
  <c r="DR285" i="1"/>
  <c r="DP285" i="1"/>
  <c r="DN285" i="1"/>
  <c r="DL285" i="1"/>
  <c r="DJ285" i="1"/>
  <c r="DH285" i="1"/>
  <c r="DF285" i="1"/>
  <c r="DD285" i="1"/>
  <c r="DB285" i="1"/>
  <c r="CZ285" i="1"/>
  <c r="CX285" i="1"/>
  <c r="CV285" i="1"/>
  <c r="CT285" i="1"/>
  <c r="CR285" i="1"/>
  <c r="CP285" i="1"/>
  <c r="CN285" i="1"/>
  <c r="CL285" i="1"/>
  <c r="CJ285" i="1"/>
  <c r="CH285" i="1"/>
  <c r="CF285" i="1"/>
  <c r="CD285" i="1"/>
  <c r="CB285" i="1"/>
  <c r="BZ285" i="1"/>
  <c r="BX285" i="1"/>
  <c r="BV285" i="1"/>
  <c r="BT285" i="1"/>
  <c r="BR285" i="1"/>
  <c r="BP285" i="1"/>
  <c r="BN285" i="1"/>
  <c r="BL285" i="1"/>
  <c r="BJ285" i="1"/>
  <c r="BH285" i="1"/>
  <c r="BF285" i="1"/>
  <c r="BD285" i="1"/>
  <c r="BB285" i="1"/>
  <c r="AZ285" i="1"/>
  <c r="AX285" i="1"/>
  <c r="AV285" i="1"/>
  <c r="AT285" i="1"/>
  <c r="AR285" i="1"/>
  <c r="AP285" i="1"/>
  <c r="AN285" i="1"/>
  <c r="AL285" i="1"/>
  <c r="AJ285" i="1"/>
  <c r="AH285" i="1"/>
  <c r="AF285" i="1"/>
  <c r="AD285" i="1"/>
  <c r="AB285" i="1"/>
  <c r="Z285" i="1"/>
  <c r="X285" i="1"/>
  <c r="V285" i="1"/>
  <c r="T285" i="1"/>
  <c r="R285" i="1"/>
  <c r="P285" i="1"/>
  <c r="EI284" i="1"/>
  <c r="EH284" i="1"/>
  <c r="DX284" i="1"/>
  <c r="DV284" i="1"/>
  <c r="DR284" i="1"/>
  <c r="DP284" i="1"/>
  <c r="DN284" i="1"/>
  <c r="DL284" i="1"/>
  <c r="DJ284" i="1"/>
  <c r="DH284" i="1"/>
  <c r="DF284" i="1"/>
  <c r="DD284" i="1"/>
  <c r="DB284" i="1"/>
  <c r="CZ284" i="1"/>
  <c r="CX284" i="1"/>
  <c r="CV284" i="1"/>
  <c r="CT284" i="1"/>
  <c r="CR284" i="1"/>
  <c r="CP284" i="1"/>
  <c r="CN284" i="1"/>
  <c r="CL284" i="1"/>
  <c r="CJ284" i="1"/>
  <c r="CH284" i="1"/>
  <c r="CF284" i="1"/>
  <c r="CD284" i="1"/>
  <c r="CB284" i="1"/>
  <c r="BZ284" i="1"/>
  <c r="BX284" i="1"/>
  <c r="BV284" i="1"/>
  <c r="BT284" i="1"/>
  <c r="BR284" i="1"/>
  <c r="BP284" i="1"/>
  <c r="BN284" i="1"/>
  <c r="BL284" i="1"/>
  <c r="BJ284" i="1"/>
  <c r="BH284" i="1"/>
  <c r="BF284" i="1"/>
  <c r="BD284" i="1"/>
  <c r="BB284" i="1"/>
  <c r="AZ284" i="1"/>
  <c r="AX284" i="1"/>
  <c r="AV284" i="1"/>
  <c r="AT284" i="1"/>
  <c r="AR284" i="1"/>
  <c r="AP284" i="1"/>
  <c r="AN284" i="1"/>
  <c r="AL284" i="1"/>
  <c r="AJ284" i="1"/>
  <c r="AH284" i="1"/>
  <c r="AF284" i="1"/>
  <c r="AD284" i="1"/>
  <c r="AB284" i="1"/>
  <c r="Z284" i="1"/>
  <c r="X284" i="1"/>
  <c r="V284" i="1"/>
  <c r="T284" i="1"/>
  <c r="R284" i="1"/>
  <c r="P284" i="1"/>
  <c r="EI283" i="1"/>
  <c r="EH283" i="1"/>
  <c r="DX283" i="1"/>
  <c r="DV283" i="1"/>
  <c r="DR283" i="1"/>
  <c r="DP283" i="1"/>
  <c r="DN283" i="1"/>
  <c r="DL283" i="1"/>
  <c r="DJ283" i="1"/>
  <c r="DH283" i="1"/>
  <c r="DF283" i="1"/>
  <c r="DD283" i="1"/>
  <c r="DB283" i="1"/>
  <c r="CZ283" i="1"/>
  <c r="CX283" i="1"/>
  <c r="CV283" i="1"/>
  <c r="CT283" i="1"/>
  <c r="CR283" i="1"/>
  <c r="CP283" i="1"/>
  <c r="CN283" i="1"/>
  <c r="CL283" i="1"/>
  <c r="CJ283" i="1"/>
  <c r="CH283" i="1"/>
  <c r="CF283" i="1"/>
  <c r="CD283" i="1"/>
  <c r="CB283" i="1"/>
  <c r="BZ283" i="1"/>
  <c r="BX283" i="1"/>
  <c r="BV283" i="1"/>
  <c r="BT283" i="1"/>
  <c r="BR283" i="1"/>
  <c r="BP283" i="1"/>
  <c r="BN283" i="1"/>
  <c r="BL283" i="1"/>
  <c r="BJ283" i="1"/>
  <c r="BH283" i="1"/>
  <c r="BF283" i="1"/>
  <c r="BD283" i="1"/>
  <c r="BB283" i="1"/>
  <c r="AZ283" i="1"/>
  <c r="AX283" i="1"/>
  <c r="AV283" i="1"/>
  <c r="AT283" i="1"/>
  <c r="AR283" i="1"/>
  <c r="AP283" i="1"/>
  <c r="AN283" i="1"/>
  <c r="AL283" i="1"/>
  <c r="AJ283" i="1"/>
  <c r="AH283" i="1"/>
  <c r="AF283" i="1"/>
  <c r="AD283" i="1"/>
  <c r="AB283" i="1"/>
  <c r="Z283" i="1"/>
  <c r="X283" i="1"/>
  <c r="V283" i="1"/>
  <c r="T283" i="1"/>
  <c r="R283" i="1"/>
  <c r="P283" i="1"/>
  <c r="EH282" i="1"/>
  <c r="DW282" i="1"/>
  <c r="EI282" i="1" s="1"/>
  <c r="DV282" i="1"/>
  <c r="DR282" i="1"/>
  <c r="DP282" i="1"/>
  <c r="DN282" i="1"/>
  <c r="DL282" i="1"/>
  <c r="DJ282" i="1"/>
  <c r="DH282" i="1"/>
  <c r="DF282" i="1"/>
  <c r="DD282" i="1"/>
  <c r="DB282" i="1"/>
  <c r="CZ282" i="1"/>
  <c r="CX282" i="1"/>
  <c r="CV282" i="1"/>
  <c r="CT282" i="1"/>
  <c r="CR282" i="1"/>
  <c r="CP282" i="1"/>
  <c r="CN282" i="1"/>
  <c r="CL282" i="1"/>
  <c r="CJ282" i="1"/>
  <c r="CH282" i="1"/>
  <c r="CF282" i="1"/>
  <c r="CD282" i="1"/>
  <c r="CB282" i="1"/>
  <c r="BZ282" i="1"/>
  <c r="BX282" i="1"/>
  <c r="BV282" i="1"/>
  <c r="BT282" i="1"/>
  <c r="BR282" i="1"/>
  <c r="BP282" i="1"/>
  <c r="BN282" i="1"/>
  <c r="BL282" i="1"/>
  <c r="BJ282" i="1"/>
  <c r="BH282" i="1"/>
  <c r="BF282" i="1"/>
  <c r="BD282" i="1"/>
  <c r="BB282" i="1"/>
  <c r="AZ282" i="1"/>
  <c r="AX282" i="1"/>
  <c r="AV282" i="1"/>
  <c r="AT282" i="1"/>
  <c r="AR282" i="1"/>
  <c r="AP282" i="1"/>
  <c r="AN282" i="1"/>
  <c r="AL282" i="1"/>
  <c r="AJ282" i="1"/>
  <c r="AH282" i="1"/>
  <c r="AF282" i="1"/>
  <c r="AD282" i="1"/>
  <c r="AB282" i="1"/>
  <c r="Z282" i="1"/>
  <c r="X282" i="1"/>
  <c r="V282" i="1"/>
  <c r="T282" i="1"/>
  <c r="R282" i="1"/>
  <c r="P282" i="1"/>
  <c r="EI281" i="1"/>
  <c r="EH281" i="1"/>
  <c r="DX281" i="1"/>
  <c r="DV281" i="1"/>
  <c r="DR281" i="1"/>
  <c r="DP281" i="1"/>
  <c r="DN281" i="1"/>
  <c r="DL281" i="1"/>
  <c r="DJ281" i="1"/>
  <c r="DH281" i="1"/>
  <c r="DF281" i="1"/>
  <c r="DD281" i="1"/>
  <c r="DB281" i="1"/>
  <c r="CZ281" i="1"/>
  <c r="CX281" i="1"/>
  <c r="CV281" i="1"/>
  <c r="CT281" i="1"/>
  <c r="CR281" i="1"/>
  <c r="CP281" i="1"/>
  <c r="CN281" i="1"/>
  <c r="CL281" i="1"/>
  <c r="CJ281" i="1"/>
  <c r="CH281" i="1"/>
  <c r="CF281" i="1"/>
  <c r="CD281" i="1"/>
  <c r="CB281" i="1"/>
  <c r="BZ281" i="1"/>
  <c r="BX281" i="1"/>
  <c r="BV281" i="1"/>
  <c r="BT281" i="1"/>
  <c r="BR281" i="1"/>
  <c r="BP281" i="1"/>
  <c r="BN281" i="1"/>
  <c r="BL281" i="1"/>
  <c r="BJ281" i="1"/>
  <c r="BH281" i="1"/>
  <c r="BF281" i="1"/>
  <c r="BD281" i="1"/>
  <c r="BB281" i="1"/>
  <c r="AZ281" i="1"/>
  <c r="AX281" i="1"/>
  <c r="AV281" i="1"/>
  <c r="AT281" i="1"/>
  <c r="AR281" i="1"/>
  <c r="AP281" i="1"/>
  <c r="AN281" i="1"/>
  <c r="AL281" i="1"/>
  <c r="AJ281" i="1"/>
  <c r="AH281" i="1"/>
  <c r="AF281" i="1"/>
  <c r="AD281" i="1"/>
  <c r="AB281" i="1"/>
  <c r="Z281" i="1"/>
  <c r="X281" i="1"/>
  <c r="V281" i="1"/>
  <c r="T281" i="1"/>
  <c r="R281" i="1"/>
  <c r="P281" i="1"/>
  <c r="EI280" i="1"/>
  <c r="EH280" i="1"/>
  <c r="DX280" i="1"/>
  <c r="DV280" i="1"/>
  <c r="DR280" i="1"/>
  <c r="DP280" i="1"/>
  <c r="DN280" i="1"/>
  <c r="DL280" i="1"/>
  <c r="DJ280" i="1"/>
  <c r="DH280" i="1"/>
  <c r="DF280" i="1"/>
  <c r="DD280" i="1"/>
  <c r="DB280" i="1"/>
  <c r="CZ280" i="1"/>
  <c r="CX280" i="1"/>
  <c r="CV280" i="1"/>
  <c r="CT280" i="1"/>
  <c r="CR280" i="1"/>
  <c r="CP280" i="1"/>
  <c r="CN280" i="1"/>
  <c r="CL280" i="1"/>
  <c r="CJ280" i="1"/>
  <c r="CH280" i="1"/>
  <c r="CF280" i="1"/>
  <c r="CD280" i="1"/>
  <c r="CB280" i="1"/>
  <c r="BZ280" i="1"/>
  <c r="BX280" i="1"/>
  <c r="BV280" i="1"/>
  <c r="BT280" i="1"/>
  <c r="BR280" i="1"/>
  <c r="BP280" i="1"/>
  <c r="BN280" i="1"/>
  <c r="BL280" i="1"/>
  <c r="BJ280" i="1"/>
  <c r="BH280" i="1"/>
  <c r="BF280" i="1"/>
  <c r="BD280" i="1"/>
  <c r="BB280" i="1"/>
  <c r="AZ280" i="1"/>
  <c r="AX280" i="1"/>
  <c r="AV280" i="1"/>
  <c r="AT280" i="1"/>
  <c r="AR280" i="1"/>
  <c r="AP280" i="1"/>
  <c r="AN280" i="1"/>
  <c r="AL280" i="1"/>
  <c r="AJ280" i="1"/>
  <c r="AH280" i="1"/>
  <c r="AF280" i="1"/>
  <c r="AD280" i="1"/>
  <c r="AB280" i="1"/>
  <c r="Z280" i="1"/>
  <c r="X280" i="1"/>
  <c r="V280" i="1"/>
  <c r="T280" i="1"/>
  <c r="R280" i="1"/>
  <c r="P280" i="1"/>
  <c r="EI279" i="1"/>
  <c r="EH279" i="1"/>
  <c r="DX279" i="1"/>
  <c r="DV279" i="1"/>
  <c r="DR279" i="1"/>
  <c r="DP279" i="1"/>
  <c r="DN279" i="1"/>
  <c r="DL279" i="1"/>
  <c r="DJ279" i="1"/>
  <c r="DH279" i="1"/>
  <c r="DF279" i="1"/>
  <c r="DD279" i="1"/>
  <c r="DB279" i="1"/>
  <c r="CZ279" i="1"/>
  <c r="CX279" i="1"/>
  <c r="CV279" i="1"/>
  <c r="CT279" i="1"/>
  <c r="CR279" i="1"/>
  <c r="CP279" i="1"/>
  <c r="CN279" i="1"/>
  <c r="CL279" i="1"/>
  <c r="CJ279" i="1"/>
  <c r="CH279" i="1"/>
  <c r="CF279" i="1"/>
  <c r="CD279" i="1"/>
  <c r="CB279" i="1"/>
  <c r="BZ279" i="1"/>
  <c r="BX279" i="1"/>
  <c r="BV279" i="1"/>
  <c r="BT279" i="1"/>
  <c r="BR279" i="1"/>
  <c r="BP279" i="1"/>
  <c r="BN279" i="1"/>
  <c r="BL279" i="1"/>
  <c r="BJ279" i="1"/>
  <c r="BH279" i="1"/>
  <c r="BF279" i="1"/>
  <c r="BD279" i="1"/>
  <c r="BB279" i="1"/>
  <c r="AZ279" i="1"/>
  <c r="AX279" i="1"/>
  <c r="AV279" i="1"/>
  <c r="AT279" i="1"/>
  <c r="AR279" i="1"/>
  <c r="AP279" i="1"/>
  <c r="AN279" i="1"/>
  <c r="AL279" i="1"/>
  <c r="AJ279" i="1"/>
  <c r="AH279" i="1"/>
  <c r="AF279" i="1"/>
  <c r="AD279" i="1"/>
  <c r="AB279" i="1"/>
  <c r="Z279" i="1"/>
  <c r="X279" i="1"/>
  <c r="V279" i="1"/>
  <c r="T279" i="1"/>
  <c r="R279" i="1"/>
  <c r="P279" i="1"/>
  <c r="EI278" i="1"/>
  <c r="EH278" i="1"/>
  <c r="DX278" i="1"/>
  <c r="DV278" i="1"/>
  <c r="DR278" i="1"/>
  <c r="DP278" i="1"/>
  <c r="DN278" i="1"/>
  <c r="DL278" i="1"/>
  <c r="DJ278" i="1"/>
  <c r="DH278" i="1"/>
  <c r="DF278" i="1"/>
  <c r="DD278" i="1"/>
  <c r="DB278" i="1"/>
  <c r="CZ278" i="1"/>
  <c r="CX278" i="1"/>
  <c r="CV278" i="1"/>
  <c r="CT278" i="1"/>
  <c r="CR278" i="1"/>
  <c r="CP278" i="1"/>
  <c r="CN278" i="1"/>
  <c r="CL278" i="1"/>
  <c r="CJ278" i="1"/>
  <c r="CH278" i="1"/>
  <c r="CF278" i="1"/>
  <c r="CD278" i="1"/>
  <c r="CB278" i="1"/>
  <c r="BZ278" i="1"/>
  <c r="BX278" i="1"/>
  <c r="BV278" i="1"/>
  <c r="BT278" i="1"/>
  <c r="BR278" i="1"/>
  <c r="BP278" i="1"/>
  <c r="BP274" i="1" s="1"/>
  <c r="BN278" i="1"/>
  <c r="BL278" i="1"/>
  <c r="BJ278" i="1"/>
  <c r="BH278" i="1"/>
  <c r="BF278" i="1"/>
  <c r="BD278" i="1"/>
  <c r="BB278" i="1"/>
  <c r="AZ278" i="1"/>
  <c r="AX278" i="1"/>
  <c r="AV278" i="1"/>
  <c r="AT278" i="1"/>
  <c r="AR278" i="1"/>
  <c r="AP278" i="1"/>
  <c r="AN278" i="1"/>
  <c r="AL278" i="1"/>
  <c r="AJ278" i="1"/>
  <c r="AH278" i="1"/>
  <c r="AF278" i="1"/>
  <c r="AF274" i="1" s="1"/>
  <c r="AD278" i="1"/>
  <c r="AB278" i="1"/>
  <c r="Z278" i="1"/>
  <c r="X278" i="1"/>
  <c r="V278" i="1"/>
  <c r="T278" i="1"/>
  <c r="R278" i="1"/>
  <c r="P278" i="1"/>
  <c r="EI277" i="1"/>
  <c r="EH277" i="1"/>
  <c r="DX277" i="1"/>
  <c r="DV277" i="1"/>
  <c r="DR277" i="1"/>
  <c r="DP277" i="1"/>
  <c r="DN277" i="1"/>
  <c r="DL277" i="1"/>
  <c r="DJ277" i="1"/>
  <c r="DH277" i="1"/>
  <c r="DF277" i="1"/>
  <c r="DD277" i="1"/>
  <c r="DB277" i="1"/>
  <c r="CZ277" i="1"/>
  <c r="CX277" i="1"/>
  <c r="CV277" i="1"/>
  <c r="CT277" i="1"/>
  <c r="CR277" i="1"/>
  <c r="CP277" i="1"/>
  <c r="CN277" i="1"/>
  <c r="CL277" i="1"/>
  <c r="CJ277" i="1"/>
  <c r="CH277" i="1"/>
  <c r="CH274" i="1" s="1"/>
  <c r="CF277" i="1"/>
  <c r="CD277" i="1"/>
  <c r="CB277" i="1"/>
  <c r="BZ277" i="1"/>
  <c r="BX277" i="1"/>
  <c r="BV277" i="1"/>
  <c r="BT277" i="1"/>
  <c r="BR277" i="1"/>
  <c r="BP277" i="1"/>
  <c r="BN277" i="1"/>
  <c r="BL277" i="1"/>
  <c r="BJ277" i="1"/>
  <c r="BH277" i="1"/>
  <c r="BF277" i="1"/>
  <c r="BD277" i="1"/>
  <c r="BB277" i="1"/>
  <c r="AZ277" i="1"/>
  <c r="AX277" i="1"/>
  <c r="AV277" i="1"/>
  <c r="AT277" i="1"/>
  <c r="AR277" i="1"/>
  <c r="AP277" i="1"/>
  <c r="AN277" i="1"/>
  <c r="AL277" i="1"/>
  <c r="AJ277" i="1"/>
  <c r="AH277" i="1"/>
  <c r="AF277" i="1"/>
  <c r="AD277" i="1"/>
  <c r="AB277" i="1"/>
  <c r="Z277" i="1"/>
  <c r="X277" i="1"/>
  <c r="V277" i="1"/>
  <c r="T277" i="1"/>
  <c r="R277" i="1"/>
  <c r="P277" i="1"/>
  <c r="EI276" i="1"/>
  <c r="EH276" i="1"/>
  <c r="DX276" i="1"/>
  <c r="DV276" i="1"/>
  <c r="DR276" i="1"/>
  <c r="DP276" i="1"/>
  <c r="DN276" i="1"/>
  <c r="DN274" i="1" s="1"/>
  <c r="DL276" i="1"/>
  <c r="DJ276" i="1"/>
  <c r="DH276" i="1"/>
  <c r="DF276" i="1"/>
  <c r="DD276" i="1"/>
  <c r="DB276" i="1"/>
  <c r="DB274" i="1" s="1"/>
  <c r="CZ276" i="1"/>
  <c r="CX276" i="1"/>
  <c r="CV276" i="1"/>
  <c r="CT276" i="1"/>
  <c r="CR276" i="1"/>
  <c r="CP276" i="1"/>
  <c r="CP274" i="1" s="1"/>
  <c r="CN276" i="1"/>
  <c r="CL276" i="1"/>
  <c r="CJ276" i="1"/>
  <c r="CH276" i="1"/>
  <c r="CF276" i="1"/>
  <c r="CD276" i="1"/>
  <c r="CD274" i="1" s="1"/>
  <c r="CB276" i="1"/>
  <c r="BZ276" i="1"/>
  <c r="BX276" i="1"/>
  <c r="BV276" i="1"/>
  <c r="BT276" i="1"/>
  <c r="BR276" i="1"/>
  <c r="BR274" i="1" s="1"/>
  <c r="BP276" i="1"/>
  <c r="BN276" i="1"/>
  <c r="BL276" i="1"/>
  <c r="BJ276" i="1"/>
  <c r="BH276" i="1"/>
  <c r="BF276" i="1"/>
  <c r="BF274" i="1" s="1"/>
  <c r="BD276" i="1"/>
  <c r="BB276" i="1"/>
  <c r="AZ276" i="1"/>
  <c r="AX276" i="1"/>
  <c r="AV276" i="1"/>
  <c r="AT276" i="1"/>
  <c r="AR276" i="1"/>
  <c r="AP276" i="1"/>
  <c r="AN276" i="1"/>
  <c r="AL276" i="1"/>
  <c r="AJ276" i="1"/>
  <c r="AH276" i="1"/>
  <c r="AH274" i="1" s="1"/>
  <c r="AF276" i="1"/>
  <c r="AD276" i="1"/>
  <c r="AB276" i="1"/>
  <c r="Z276" i="1"/>
  <c r="X276" i="1"/>
  <c r="V276" i="1"/>
  <c r="T276" i="1"/>
  <c r="R276" i="1"/>
  <c r="P276" i="1"/>
  <c r="EH275" i="1"/>
  <c r="DW275" i="1"/>
  <c r="DV275" i="1"/>
  <c r="DV274" i="1" s="1"/>
  <c r="DR275" i="1"/>
  <c r="DP275" i="1"/>
  <c r="DN275" i="1"/>
  <c r="DL275" i="1"/>
  <c r="DJ275" i="1"/>
  <c r="DH275" i="1"/>
  <c r="DH274" i="1" s="1"/>
  <c r="DF275" i="1"/>
  <c r="DD275" i="1"/>
  <c r="DB275" i="1"/>
  <c r="CZ275" i="1"/>
  <c r="CX275" i="1"/>
  <c r="CV275" i="1"/>
  <c r="CV274" i="1" s="1"/>
  <c r="CT275" i="1"/>
  <c r="CR275" i="1"/>
  <c r="CP275" i="1"/>
  <c r="CN275" i="1"/>
  <c r="CL275" i="1"/>
  <c r="CJ275" i="1"/>
  <c r="CJ274" i="1" s="1"/>
  <c r="CH275" i="1"/>
  <c r="CF275" i="1"/>
  <c r="CD275" i="1"/>
  <c r="CB275" i="1"/>
  <c r="BZ275" i="1"/>
  <c r="BX275" i="1"/>
  <c r="BX274" i="1" s="1"/>
  <c r="BV275" i="1"/>
  <c r="BT275" i="1"/>
  <c r="BR275" i="1"/>
  <c r="BP275" i="1"/>
  <c r="BN275" i="1"/>
  <c r="BL275" i="1"/>
  <c r="BL274" i="1" s="1"/>
  <c r="BJ275" i="1"/>
  <c r="BH275" i="1"/>
  <c r="BF275" i="1"/>
  <c r="BD275" i="1"/>
  <c r="BB275" i="1"/>
  <c r="AZ275" i="1"/>
  <c r="AZ274" i="1" s="1"/>
  <c r="AX275" i="1"/>
  <c r="AV275" i="1"/>
  <c r="AT275" i="1"/>
  <c r="AR275" i="1"/>
  <c r="AP275" i="1"/>
  <c r="AN275" i="1"/>
  <c r="AN274" i="1" s="1"/>
  <c r="AL275" i="1"/>
  <c r="AJ275" i="1"/>
  <c r="AH275" i="1"/>
  <c r="AF275" i="1"/>
  <c r="AD275" i="1"/>
  <c r="AB275" i="1"/>
  <c r="AB274" i="1" s="1"/>
  <c r="Z275" i="1"/>
  <c r="X275" i="1"/>
  <c r="V275" i="1"/>
  <c r="T275" i="1"/>
  <c r="R275" i="1"/>
  <c r="P275" i="1"/>
  <c r="EF274" i="1"/>
  <c r="EE274" i="1"/>
  <c r="ED274" i="1"/>
  <c r="EC274" i="1"/>
  <c r="EB274" i="1"/>
  <c r="EA274" i="1"/>
  <c r="DZ274" i="1"/>
  <c r="DY274" i="1"/>
  <c r="DU274" i="1"/>
  <c r="DT274" i="1"/>
  <c r="DS274" i="1"/>
  <c r="DR274" i="1"/>
  <c r="DQ274" i="1"/>
  <c r="DO274" i="1"/>
  <c r="DM274" i="1"/>
  <c r="DK274" i="1"/>
  <c r="DI274" i="1"/>
  <c r="DG274" i="1"/>
  <c r="DE274" i="1"/>
  <c r="DC274" i="1"/>
  <c r="DA274" i="1"/>
  <c r="CY274" i="1"/>
  <c r="CW274" i="1"/>
  <c r="CU274" i="1"/>
  <c r="CS274" i="1"/>
  <c r="CQ274" i="1"/>
  <c r="CO274" i="1"/>
  <c r="CM274" i="1"/>
  <c r="CK274" i="1"/>
  <c r="CI274" i="1"/>
  <c r="CG274" i="1"/>
  <c r="CE274" i="1"/>
  <c r="CC274" i="1"/>
  <c r="CA274" i="1"/>
  <c r="BY274" i="1"/>
  <c r="BW274" i="1"/>
  <c r="BU274" i="1"/>
  <c r="BS274" i="1"/>
  <c r="BQ274" i="1"/>
  <c r="BO274" i="1"/>
  <c r="BM274" i="1"/>
  <c r="BK274" i="1"/>
  <c r="BI274" i="1"/>
  <c r="BG274" i="1"/>
  <c r="BE274" i="1"/>
  <c r="BC274" i="1"/>
  <c r="BA274" i="1"/>
  <c r="AY274" i="1"/>
  <c r="AW274" i="1"/>
  <c r="AU274" i="1"/>
  <c r="AS274" i="1"/>
  <c r="AQ274" i="1"/>
  <c r="AO274" i="1"/>
  <c r="AM274" i="1"/>
  <c r="AK274" i="1"/>
  <c r="AI274" i="1"/>
  <c r="AG274" i="1"/>
  <c r="AE274" i="1"/>
  <c r="AC274" i="1"/>
  <c r="AA274" i="1"/>
  <c r="Y274" i="1"/>
  <c r="W274" i="1"/>
  <c r="U274" i="1"/>
  <c r="S274" i="1"/>
  <c r="Q274" i="1"/>
  <c r="P274" i="1"/>
  <c r="O274" i="1"/>
  <c r="EI273" i="1"/>
  <c r="EH273" i="1"/>
  <c r="DX273" i="1"/>
  <c r="DV273" i="1"/>
  <c r="DR273" i="1"/>
  <c r="DP273" i="1"/>
  <c r="DN273" i="1"/>
  <c r="DL273" i="1"/>
  <c r="DJ273" i="1"/>
  <c r="DH273" i="1"/>
  <c r="DF273" i="1"/>
  <c r="DD273" i="1"/>
  <c r="DB273" i="1"/>
  <c r="CZ273" i="1"/>
  <c r="CX273" i="1"/>
  <c r="CV273" i="1"/>
  <c r="CT273" i="1"/>
  <c r="CR273" i="1"/>
  <c r="CP273" i="1"/>
  <c r="CN273" i="1"/>
  <c r="CL273" i="1"/>
  <c r="CJ273" i="1"/>
  <c r="CH273" i="1"/>
  <c r="CF273" i="1"/>
  <c r="CD273" i="1"/>
  <c r="CB273" i="1"/>
  <c r="BZ273" i="1"/>
  <c r="BX273" i="1"/>
  <c r="BV273" i="1"/>
  <c r="BT273" i="1"/>
  <c r="BR273" i="1"/>
  <c r="BP273" i="1"/>
  <c r="BN273" i="1"/>
  <c r="BL273" i="1"/>
  <c r="BJ273" i="1"/>
  <c r="BH273" i="1"/>
  <c r="BF273" i="1"/>
  <c r="BD273" i="1"/>
  <c r="BB273" i="1"/>
  <c r="AZ273" i="1"/>
  <c r="AX273" i="1"/>
  <c r="AV273" i="1"/>
  <c r="AT273" i="1"/>
  <c r="AR273" i="1"/>
  <c r="AP273" i="1"/>
  <c r="AN273" i="1"/>
  <c r="AL273" i="1"/>
  <c r="AJ273" i="1"/>
  <c r="AH273" i="1"/>
  <c r="AF273" i="1"/>
  <c r="AD273" i="1"/>
  <c r="AB273" i="1"/>
  <c r="Z273" i="1"/>
  <c r="X273" i="1"/>
  <c r="V273" i="1"/>
  <c r="T273" i="1"/>
  <c r="R273" i="1"/>
  <c r="P273" i="1"/>
  <c r="EI272" i="1"/>
  <c r="EH272" i="1"/>
  <c r="EF272" i="1"/>
  <c r="ED272" i="1"/>
  <c r="EB272" i="1"/>
  <c r="DZ272" i="1"/>
  <c r="DX272" i="1"/>
  <c r="DV272" i="1"/>
  <c r="DR272" i="1"/>
  <c r="DP272" i="1"/>
  <c r="DN272" i="1"/>
  <c r="DL272" i="1"/>
  <c r="DJ272" i="1"/>
  <c r="DH272" i="1"/>
  <c r="DF272" i="1"/>
  <c r="DD272" i="1"/>
  <c r="DB272" i="1"/>
  <c r="CZ272" i="1"/>
  <c r="CX272" i="1"/>
  <c r="CV272" i="1"/>
  <c r="CT272" i="1"/>
  <c r="CR272" i="1"/>
  <c r="CP272" i="1"/>
  <c r="CN272" i="1"/>
  <c r="CL272" i="1"/>
  <c r="CJ272" i="1"/>
  <c r="CH272" i="1"/>
  <c r="CF272" i="1"/>
  <c r="CD272" i="1"/>
  <c r="CB272" i="1"/>
  <c r="BZ272" i="1"/>
  <c r="BX272" i="1"/>
  <c r="BV272" i="1"/>
  <c r="BT272" i="1"/>
  <c r="BR272" i="1"/>
  <c r="BP272" i="1"/>
  <c r="BN272" i="1"/>
  <c r="BL272" i="1"/>
  <c r="BJ272" i="1"/>
  <c r="BH272" i="1"/>
  <c r="BF272" i="1"/>
  <c r="BD272" i="1"/>
  <c r="BB272" i="1"/>
  <c r="AZ272" i="1"/>
  <c r="AX272" i="1"/>
  <c r="AV272" i="1"/>
  <c r="AT272" i="1"/>
  <c r="AR272" i="1"/>
  <c r="AP272" i="1"/>
  <c r="AN272" i="1"/>
  <c r="AL272" i="1"/>
  <c r="AJ272" i="1"/>
  <c r="AH272" i="1"/>
  <c r="AF272" i="1"/>
  <c r="AD272" i="1"/>
  <c r="AB272" i="1"/>
  <c r="Z272" i="1"/>
  <c r="X272" i="1"/>
  <c r="V272" i="1"/>
  <c r="T272" i="1"/>
  <c r="R272" i="1"/>
  <c r="P272" i="1"/>
  <c r="EI271" i="1"/>
  <c r="EH271" i="1"/>
  <c r="EF271" i="1"/>
  <c r="ED271" i="1"/>
  <c r="EB271" i="1"/>
  <c r="DZ271" i="1"/>
  <c r="DX271" i="1"/>
  <c r="DV271" i="1"/>
  <c r="DR271" i="1"/>
  <c r="DP271" i="1"/>
  <c r="DN271" i="1"/>
  <c r="DL271" i="1"/>
  <c r="DJ271" i="1"/>
  <c r="DH271" i="1"/>
  <c r="DF271" i="1"/>
  <c r="DD271" i="1"/>
  <c r="DB271" i="1"/>
  <c r="CZ271" i="1"/>
  <c r="CX271" i="1"/>
  <c r="CV271" i="1"/>
  <c r="CT271" i="1"/>
  <c r="CR271" i="1"/>
  <c r="CP271" i="1"/>
  <c r="CN271" i="1"/>
  <c r="CL271" i="1"/>
  <c r="CJ271" i="1"/>
  <c r="CH271" i="1"/>
  <c r="CF271" i="1"/>
  <c r="CD271" i="1"/>
  <c r="CB271" i="1"/>
  <c r="BZ271" i="1"/>
  <c r="BX271" i="1"/>
  <c r="BV271" i="1"/>
  <c r="BT271" i="1"/>
  <c r="BR271" i="1"/>
  <c r="BP271" i="1"/>
  <c r="BN271" i="1"/>
  <c r="BL271" i="1"/>
  <c r="BJ271" i="1"/>
  <c r="BH271" i="1"/>
  <c r="BF271" i="1"/>
  <c r="BD271" i="1"/>
  <c r="BB271" i="1"/>
  <c r="AZ271" i="1"/>
  <c r="AX271" i="1"/>
  <c r="AV271" i="1"/>
  <c r="AT271" i="1"/>
  <c r="AR271" i="1"/>
  <c r="AP271" i="1"/>
  <c r="AN271" i="1"/>
  <c r="AL271" i="1"/>
  <c r="AJ271" i="1"/>
  <c r="AH271" i="1"/>
  <c r="AF271" i="1"/>
  <c r="AD271" i="1"/>
  <c r="AB271" i="1"/>
  <c r="Z271" i="1"/>
  <c r="X271" i="1"/>
  <c r="V271" i="1"/>
  <c r="T271" i="1"/>
  <c r="R271" i="1"/>
  <c r="P271" i="1"/>
  <c r="EI270" i="1"/>
  <c r="EH270" i="1"/>
  <c r="EF270" i="1"/>
  <c r="ED270" i="1"/>
  <c r="EB270" i="1"/>
  <c r="DZ270" i="1"/>
  <c r="DX270" i="1"/>
  <c r="DV270" i="1"/>
  <c r="DR270" i="1"/>
  <c r="DP270" i="1"/>
  <c r="DN270" i="1"/>
  <c r="DL270" i="1"/>
  <c r="DJ270" i="1"/>
  <c r="DH270" i="1"/>
  <c r="DF270" i="1"/>
  <c r="DD270" i="1"/>
  <c r="DB270" i="1"/>
  <c r="CZ270" i="1"/>
  <c r="CX270" i="1"/>
  <c r="CV270" i="1"/>
  <c r="CT270" i="1"/>
  <c r="CR270" i="1"/>
  <c r="CP270" i="1"/>
  <c r="CN270" i="1"/>
  <c r="CL270" i="1"/>
  <c r="CJ270" i="1"/>
  <c r="CH270" i="1"/>
  <c r="CF270" i="1"/>
  <c r="CD270" i="1"/>
  <c r="CB270" i="1"/>
  <c r="BZ270" i="1"/>
  <c r="BX270" i="1"/>
  <c r="BV270" i="1"/>
  <c r="BT270" i="1"/>
  <c r="BR270" i="1"/>
  <c r="BP270" i="1"/>
  <c r="BN270" i="1"/>
  <c r="BL270" i="1"/>
  <c r="BJ270" i="1"/>
  <c r="BH270" i="1"/>
  <c r="BF270" i="1"/>
  <c r="BD270" i="1"/>
  <c r="BB270" i="1"/>
  <c r="AZ270" i="1"/>
  <c r="AX270" i="1"/>
  <c r="AV270" i="1"/>
  <c r="AT270" i="1"/>
  <c r="AR270" i="1"/>
  <c r="AP270" i="1"/>
  <c r="AN270" i="1"/>
  <c r="AL270" i="1"/>
  <c r="AJ270" i="1"/>
  <c r="AH270" i="1"/>
  <c r="AF270" i="1"/>
  <c r="AD270" i="1"/>
  <c r="AB270" i="1"/>
  <c r="Z270" i="1"/>
  <c r="X270" i="1"/>
  <c r="V270" i="1"/>
  <c r="T270" i="1"/>
  <c r="R270" i="1"/>
  <c r="P270" i="1"/>
  <c r="EI269" i="1"/>
  <c r="EH269" i="1"/>
  <c r="EF269" i="1"/>
  <c r="ED269" i="1"/>
  <c r="EB269" i="1"/>
  <c r="DZ269" i="1"/>
  <c r="DX269" i="1"/>
  <c r="DV269" i="1"/>
  <c r="DR269" i="1"/>
  <c r="DP269" i="1"/>
  <c r="DN269" i="1"/>
  <c r="DL269" i="1"/>
  <c r="DJ269" i="1"/>
  <c r="DH269" i="1"/>
  <c r="DF269" i="1"/>
  <c r="DD269" i="1"/>
  <c r="DB269" i="1"/>
  <c r="CZ269" i="1"/>
  <c r="CX269" i="1"/>
  <c r="CV269" i="1"/>
  <c r="CT269" i="1"/>
  <c r="CR269" i="1"/>
  <c r="CP269" i="1"/>
  <c r="CN269" i="1"/>
  <c r="CL269" i="1"/>
  <c r="CJ269" i="1"/>
  <c r="CH269" i="1"/>
  <c r="CF269" i="1"/>
  <c r="CD269" i="1"/>
  <c r="CB269" i="1"/>
  <c r="BZ269" i="1"/>
  <c r="BX269" i="1"/>
  <c r="BV269" i="1"/>
  <c r="BT269" i="1"/>
  <c r="BR269" i="1"/>
  <c r="BP269" i="1"/>
  <c r="BN269" i="1"/>
  <c r="BL269" i="1"/>
  <c r="BJ269" i="1"/>
  <c r="BH269" i="1"/>
  <c r="BF269" i="1"/>
  <c r="BD269" i="1"/>
  <c r="BB269" i="1"/>
  <c r="AZ269" i="1"/>
  <c r="AX269" i="1"/>
  <c r="AV269" i="1"/>
  <c r="AT269" i="1"/>
  <c r="AR269" i="1"/>
  <c r="AP269" i="1"/>
  <c r="AN269" i="1"/>
  <c r="AL269" i="1"/>
  <c r="AJ269" i="1"/>
  <c r="AH269" i="1"/>
  <c r="AF269" i="1"/>
  <c r="AD269" i="1"/>
  <c r="AB269" i="1"/>
  <c r="Z269" i="1"/>
  <c r="X269" i="1"/>
  <c r="V269" i="1"/>
  <c r="T269" i="1"/>
  <c r="R269" i="1"/>
  <c r="P269" i="1"/>
  <c r="EI268" i="1"/>
  <c r="EH268" i="1"/>
  <c r="EF268" i="1"/>
  <c r="ED268" i="1"/>
  <c r="EB268" i="1"/>
  <c r="DZ268" i="1"/>
  <c r="DX268" i="1"/>
  <c r="DV268" i="1"/>
  <c r="DR268" i="1"/>
  <c r="DP268" i="1"/>
  <c r="DN268" i="1"/>
  <c r="DL268" i="1"/>
  <c r="DJ268" i="1"/>
  <c r="DH268" i="1"/>
  <c r="DF268" i="1"/>
  <c r="DD268" i="1"/>
  <c r="DB268" i="1"/>
  <c r="CZ268" i="1"/>
  <c r="CX268" i="1"/>
  <c r="CV268" i="1"/>
  <c r="CT268" i="1"/>
  <c r="CR268" i="1"/>
  <c r="CP268" i="1"/>
  <c r="CN268" i="1"/>
  <c r="CL268" i="1"/>
  <c r="CJ268" i="1"/>
  <c r="CH268" i="1"/>
  <c r="CF268" i="1"/>
  <c r="CD268" i="1"/>
  <c r="CB268" i="1"/>
  <c r="BZ268" i="1"/>
  <c r="BX268" i="1"/>
  <c r="BV268" i="1"/>
  <c r="BT268" i="1"/>
  <c r="BR268" i="1"/>
  <c r="BP268" i="1"/>
  <c r="BN268" i="1"/>
  <c r="BL268" i="1"/>
  <c r="BJ268" i="1"/>
  <c r="BH268" i="1"/>
  <c r="BF268" i="1"/>
  <c r="BD268" i="1"/>
  <c r="BB268" i="1"/>
  <c r="AZ268" i="1"/>
  <c r="AX268" i="1"/>
  <c r="AV268" i="1"/>
  <c r="AT268" i="1"/>
  <c r="AR268" i="1"/>
  <c r="AP268" i="1"/>
  <c r="AN268" i="1"/>
  <c r="AL268" i="1"/>
  <c r="AJ268" i="1"/>
  <c r="AH268" i="1"/>
  <c r="AF268" i="1"/>
  <c r="AD268" i="1"/>
  <c r="AB268" i="1"/>
  <c r="Z268" i="1"/>
  <c r="X268" i="1"/>
  <c r="V268" i="1"/>
  <c r="T268" i="1"/>
  <c r="R268" i="1"/>
  <c r="P268" i="1"/>
  <c r="EI267" i="1"/>
  <c r="EH267" i="1"/>
  <c r="EF267" i="1"/>
  <c r="ED267" i="1"/>
  <c r="EB267" i="1"/>
  <c r="DZ267" i="1"/>
  <c r="DX267" i="1"/>
  <c r="DV267" i="1"/>
  <c r="DR267" i="1"/>
  <c r="DP267" i="1"/>
  <c r="DN267" i="1"/>
  <c r="DL267" i="1"/>
  <c r="DJ267" i="1"/>
  <c r="DH267" i="1"/>
  <c r="DF267" i="1"/>
  <c r="DD267" i="1"/>
  <c r="DB267" i="1"/>
  <c r="CZ267" i="1"/>
  <c r="CX267" i="1"/>
  <c r="CV267" i="1"/>
  <c r="CT267" i="1"/>
  <c r="CR267" i="1"/>
  <c r="CP267" i="1"/>
  <c r="CN267" i="1"/>
  <c r="CL267" i="1"/>
  <c r="CJ267" i="1"/>
  <c r="CH267" i="1"/>
  <c r="CF267" i="1"/>
  <c r="CD267" i="1"/>
  <c r="CB267" i="1"/>
  <c r="BZ267" i="1"/>
  <c r="BX267" i="1"/>
  <c r="BV267" i="1"/>
  <c r="BT267" i="1"/>
  <c r="BR267" i="1"/>
  <c r="BP267" i="1"/>
  <c r="BN267" i="1"/>
  <c r="BL267" i="1"/>
  <c r="BJ267" i="1"/>
  <c r="BH267" i="1"/>
  <c r="BF267" i="1"/>
  <c r="BD267" i="1"/>
  <c r="BB267" i="1"/>
  <c r="AZ267" i="1"/>
  <c r="AX267" i="1"/>
  <c r="AV267" i="1"/>
  <c r="AT267" i="1"/>
  <c r="AR267" i="1"/>
  <c r="AP267" i="1"/>
  <c r="AN267" i="1"/>
  <c r="AL267" i="1"/>
  <c r="AJ267" i="1"/>
  <c r="AH267" i="1"/>
  <c r="AF267" i="1"/>
  <c r="AD267" i="1"/>
  <c r="AB267" i="1"/>
  <c r="Z267" i="1"/>
  <c r="X267" i="1"/>
  <c r="V267" i="1"/>
  <c r="T267" i="1"/>
  <c r="R267" i="1"/>
  <c r="P267" i="1"/>
  <c r="EI266" i="1"/>
  <c r="EH266" i="1"/>
  <c r="EF266" i="1"/>
  <c r="ED266" i="1"/>
  <c r="EB266" i="1"/>
  <c r="DZ266" i="1"/>
  <c r="DX266" i="1"/>
  <c r="DV266" i="1"/>
  <c r="DR266" i="1"/>
  <c r="DP266" i="1"/>
  <c r="DN266" i="1"/>
  <c r="DL266" i="1"/>
  <c r="DJ266" i="1"/>
  <c r="DH266" i="1"/>
  <c r="DF266" i="1"/>
  <c r="DD266" i="1"/>
  <c r="DB266" i="1"/>
  <c r="CZ266" i="1"/>
  <c r="CX266" i="1"/>
  <c r="CV266" i="1"/>
  <c r="CT266" i="1"/>
  <c r="CR266" i="1"/>
  <c r="CP266" i="1"/>
  <c r="CN266" i="1"/>
  <c r="CL266" i="1"/>
  <c r="CJ266" i="1"/>
  <c r="CH266" i="1"/>
  <c r="CF266" i="1"/>
  <c r="CD266" i="1"/>
  <c r="CB266" i="1"/>
  <c r="BZ266" i="1"/>
  <c r="BX266" i="1"/>
  <c r="BV266" i="1"/>
  <c r="BT266" i="1"/>
  <c r="BR266" i="1"/>
  <c r="BP266" i="1"/>
  <c r="BN266" i="1"/>
  <c r="BL266" i="1"/>
  <c r="BJ266" i="1"/>
  <c r="BH266" i="1"/>
  <c r="BF266" i="1"/>
  <c r="BD266" i="1"/>
  <c r="BB266" i="1"/>
  <c r="AZ266" i="1"/>
  <c r="AX266" i="1"/>
  <c r="AV266" i="1"/>
  <c r="AT266" i="1"/>
  <c r="AR266" i="1"/>
  <c r="AP266" i="1"/>
  <c r="AN266" i="1"/>
  <c r="AL266" i="1"/>
  <c r="AJ266" i="1"/>
  <c r="AH266" i="1"/>
  <c r="AF266" i="1"/>
  <c r="AD266" i="1"/>
  <c r="AB266" i="1"/>
  <c r="Z266" i="1"/>
  <c r="X266" i="1"/>
  <c r="V266" i="1"/>
  <c r="T266" i="1"/>
  <c r="R266" i="1"/>
  <c r="P266" i="1"/>
  <c r="EI265" i="1"/>
  <c r="EH265" i="1"/>
  <c r="EF265" i="1"/>
  <c r="ED265" i="1"/>
  <c r="EB265" i="1"/>
  <c r="DZ265" i="1"/>
  <c r="DX265" i="1"/>
  <c r="DV265" i="1"/>
  <c r="DR265" i="1"/>
  <c r="DP265" i="1"/>
  <c r="DN265" i="1"/>
  <c r="DL265" i="1"/>
  <c r="DJ265" i="1"/>
  <c r="DH265" i="1"/>
  <c r="DF265" i="1"/>
  <c r="DD265" i="1"/>
  <c r="DB265" i="1"/>
  <c r="CZ265" i="1"/>
  <c r="CX265" i="1"/>
  <c r="CV265" i="1"/>
  <c r="CT265" i="1"/>
  <c r="CR265" i="1"/>
  <c r="CP265" i="1"/>
  <c r="CN265" i="1"/>
  <c r="CL265" i="1"/>
  <c r="CJ265" i="1"/>
  <c r="CH265" i="1"/>
  <c r="CF265" i="1"/>
  <c r="CD265" i="1"/>
  <c r="CB265" i="1"/>
  <c r="BZ265" i="1"/>
  <c r="BX265" i="1"/>
  <c r="BV265" i="1"/>
  <c r="BT265" i="1"/>
  <c r="BR265" i="1"/>
  <c r="BP265" i="1"/>
  <c r="BN265" i="1"/>
  <c r="BL265" i="1"/>
  <c r="BJ265" i="1"/>
  <c r="BH265" i="1"/>
  <c r="BF265" i="1"/>
  <c r="BD265" i="1"/>
  <c r="BB265" i="1"/>
  <c r="AZ265" i="1"/>
  <c r="AX265" i="1"/>
  <c r="AV265" i="1"/>
  <c r="AT265" i="1"/>
  <c r="AR265" i="1"/>
  <c r="AP265" i="1"/>
  <c r="AN265" i="1"/>
  <c r="AL265" i="1"/>
  <c r="AJ265" i="1"/>
  <c r="AH265" i="1"/>
  <c r="AF265" i="1"/>
  <c r="AD265" i="1"/>
  <c r="AB265" i="1"/>
  <c r="Z265" i="1"/>
  <c r="X265" i="1"/>
  <c r="V265" i="1"/>
  <c r="T265" i="1"/>
  <c r="R265" i="1"/>
  <c r="P265" i="1"/>
  <c r="EI264" i="1"/>
  <c r="EH264" i="1"/>
  <c r="EF264" i="1"/>
  <c r="ED264" i="1"/>
  <c r="EB264" i="1"/>
  <c r="DZ264" i="1"/>
  <c r="DX264" i="1"/>
  <c r="DV264" i="1"/>
  <c r="DR264" i="1"/>
  <c r="DP264" i="1"/>
  <c r="DN264" i="1"/>
  <c r="DL264" i="1"/>
  <c r="DJ264" i="1"/>
  <c r="DH264" i="1"/>
  <c r="DF264" i="1"/>
  <c r="DD264" i="1"/>
  <c r="DB264" i="1"/>
  <c r="CZ264" i="1"/>
  <c r="CX264" i="1"/>
  <c r="CV264" i="1"/>
  <c r="CT264" i="1"/>
  <c r="CR264" i="1"/>
  <c r="CP264" i="1"/>
  <c r="CN264" i="1"/>
  <c r="CL264" i="1"/>
  <c r="CJ264" i="1"/>
  <c r="CH264" i="1"/>
  <c r="CF264" i="1"/>
  <c r="CD264" i="1"/>
  <c r="CB264" i="1"/>
  <c r="BZ264" i="1"/>
  <c r="BX264" i="1"/>
  <c r="BV264" i="1"/>
  <c r="BT264" i="1"/>
  <c r="BR264" i="1"/>
  <c r="BP264" i="1"/>
  <c r="BN264" i="1"/>
  <c r="BL264" i="1"/>
  <c r="BJ264" i="1"/>
  <c r="BH264" i="1"/>
  <c r="BF264" i="1"/>
  <c r="BD264" i="1"/>
  <c r="BB264" i="1"/>
  <c r="AZ264" i="1"/>
  <c r="AX264" i="1"/>
  <c r="AV264" i="1"/>
  <c r="AT264" i="1"/>
  <c r="AR264" i="1"/>
  <c r="AP264" i="1"/>
  <c r="AN264" i="1"/>
  <c r="AL264" i="1"/>
  <c r="AJ264" i="1"/>
  <c r="AH264" i="1"/>
  <c r="AF264" i="1"/>
  <c r="AD264" i="1"/>
  <c r="AB264" i="1"/>
  <c r="Z264" i="1"/>
  <c r="X264" i="1"/>
  <c r="V264" i="1"/>
  <c r="T264" i="1"/>
  <c r="R264" i="1"/>
  <c r="P264" i="1"/>
  <c r="EI263" i="1"/>
  <c r="EH263" i="1"/>
  <c r="EF263" i="1"/>
  <c r="ED263" i="1"/>
  <c r="EB263" i="1"/>
  <c r="DZ263" i="1"/>
  <c r="DX263" i="1"/>
  <c r="DV263" i="1"/>
  <c r="DR263" i="1"/>
  <c r="DP263" i="1"/>
  <c r="DN263" i="1"/>
  <c r="DL263" i="1"/>
  <c r="DJ263" i="1"/>
  <c r="DH263" i="1"/>
  <c r="DF263" i="1"/>
  <c r="DD263" i="1"/>
  <c r="DB263" i="1"/>
  <c r="CZ263" i="1"/>
  <c r="CX263" i="1"/>
  <c r="CV263" i="1"/>
  <c r="CT263" i="1"/>
  <c r="CR263" i="1"/>
  <c r="CP263" i="1"/>
  <c r="CN263" i="1"/>
  <c r="CL263" i="1"/>
  <c r="CJ263" i="1"/>
  <c r="CH263" i="1"/>
  <c r="CF263" i="1"/>
  <c r="CD263" i="1"/>
  <c r="CB263" i="1"/>
  <c r="BZ263" i="1"/>
  <c r="BX263" i="1"/>
  <c r="BV263" i="1"/>
  <c r="BT263" i="1"/>
  <c r="BR263" i="1"/>
  <c r="BP263" i="1"/>
  <c r="BN263" i="1"/>
  <c r="BL263" i="1"/>
  <c r="BJ263" i="1"/>
  <c r="BH263" i="1"/>
  <c r="BF263" i="1"/>
  <c r="BD263" i="1"/>
  <c r="BB263" i="1"/>
  <c r="AZ263" i="1"/>
  <c r="AX263" i="1"/>
  <c r="AV263" i="1"/>
  <c r="AT263" i="1"/>
  <c r="AR263" i="1"/>
  <c r="AP263" i="1"/>
  <c r="AN263" i="1"/>
  <c r="AL263" i="1"/>
  <c r="AJ263" i="1"/>
  <c r="AH263" i="1"/>
  <c r="AF263" i="1"/>
  <c r="AD263" i="1"/>
  <c r="AB263" i="1"/>
  <c r="Z263" i="1"/>
  <c r="X263" i="1"/>
  <c r="V263" i="1"/>
  <c r="T263" i="1"/>
  <c r="R263" i="1"/>
  <c r="P263" i="1"/>
  <c r="EI262" i="1"/>
  <c r="EH262" i="1"/>
  <c r="EF262" i="1"/>
  <c r="ED262" i="1"/>
  <c r="EB262" i="1"/>
  <c r="DZ262" i="1"/>
  <c r="DX262" i="1"/>
  <c r="DV262" i="1"/>
  <c r="DR262" i="1"/>
  <c r="DP262" i="1"/>
  <c r="DN262" i="1"/>
  <c r="DL262" i="1"/>
  <c r="DJ262" i="1"/>
  <c r="DH262" i="1"/>
  <c r="DF262" i="1"/>
  <c r="DD262" i="1"/>
  <c r="DB262" i="1"/>
  <c r="CZ262" i="1"/>
  <c r="CX262" i="1"/>
  <c r="CV262" i="1"/>
  <c r="CT262" i="1"/>
  <c r="CR262" i="1"/>
  <c r="CP262" i="1"/>
  <c r="CN262" i="1"/>
  <c r="CL262" i="1"/>
  <c r="CJ262" i="1"/>
  <c r="CH262" i="1"/>
  <c r="CF262" i="1"/>
  <c r="CD262" i="1"/>
  <c r="CB262" i="1"/>
  <c r="BZ262" i="1"/>
  <c r="BX262" i="1"/>
  <c r="BV262" i="1"/>
  <c r="BT262" i="1"/>
  <c r="BR262" i="1"/>
  <c r="BP262" i="1"/>
  <c r="BN262" i="1"/>
  <c r="BL262" i="1"/>
  <c r="BJ262" i="1"/>
  <c r="BH262" i="1"/>
  <c r="BF262" i="1"/>
  <c r="BD262" i="1"/>
  <c r="BB262" i="1"/>
  <c r="AZ262" i="1"/>
  <c r="AX262" i="1"/>
  <c r="AV262" i="1"/>
  <c r="AT262" i="1"/>
  <c r="AR262" i="1"/>
  <c r="AP262" i="1"/>
  <c r="AN262" i="1"/>
  <c r="AL262" i="1"/>
  <c r="AJ262" i="1"/>
  <c r="AH262" i="1"/>
  <c r="AF262" i="1"/>
  <c r="AD262" i="1"/>
  <c r="AB262" i="1"/>
  <c r="Z262" i="1"/>
  <c r="X262" i="1"/>
  <c r="V262" i="1"/>
  <c r="T262" i="1"/>
  <c r="R262" i="1"/>
  <c r="P262" i="1"/>
  <c r="EI261" i="1"/>
  <c r="EH261" i="1"/>
  <c r="EF261" i="1"/>
  <c r="ED261" i="1"/>
  <c r="EB261" i="1"/>
  <c r="DZ261" i="1"/>
  <c r="DX261" i="1"/>
  <c r="DV261" i="1"/>
  <c r="DR261" i="1"/>
  <c r="DP261" i="1"/>
  <c r="DN261" i="1"/>
  <c r="DL261" i="1"/>
  <c r="DJ261" i="1"/>
  <c r="DH261" i="1"/>
  <c r="DF261" i="1"/>
  <c r="DD261" i="1"/>
  <c r="DB261" i="1"/>
  <c r="CZ261" i="1"/>
  <c r="CX261" i="1"/>
  <c r="CV261" i="1"/>
  <c r="CT261" i="1"/>
  <c r="CR261" i="1"/>
  <c r="CP261" i="1"/>
  <c r="CN261" i="1"/>
  <c r="CL261" i="1"/>
  <c r="CJ261" i="1"/>
  <c r="CH261" i="1"/>
  <c r="CF261" i="1"/>
  <c r="CD261" i="1"/>
  <c r="CB261" i="1"/>
  <c r="BZ261" i="1"/>
  <c r="BX261" i="1"/>
  <c r="BV261" i="1"/>
  <c r="BT261" i="1"/>
  <c r="BR261" i="1"/>
  <c r="BP261" i="1"/>
  <c r="BN261" i="1"/>
  <c r="BL261" i="1"/>
  <c r="BJ261" i="1"/>
  <c r="BH261" i="1"/>
  <c r="BF261" i="1"/>
  <c r="BD261" i="1"/>
  <c r="BB261" i="1"/>
  <c r="AZ261" i="1"/>
  <c r="AX261" i="1"/>
  <c r="AV261" i="1"/>
  <c r="AT261" i="1"/>
  <c r="AR261" i="1"/>
  <c r="AP261" i="1"/>
  <c r="AN261" i="1"/>
  <c r="AL261" i="1"/>
  <c r="AJ261" i="1"/>
  <c r="AH261" i="1"/>
  <c r="AF261" i="1"/>
  <c r="AD261" i="1"/>
  <c r="AB261" i="1"/>
  <c r="Z261" i="1"/>
  <c r="X261" i="1"/>
  <c r="V261" i="1"/>
  <c r="T261" i="1"/>
  <c r="R261" i="1"/>
  <c r="P261" i="1"/>
  <c r="EI260" i="1"/>
  <c r="EH260" i="1"/>
  <c r="EF260" i="1"/>
  <c r="ED260" i="1"/>
  <c r="EB260" i="1"/>
  <c r="DZ260" i="1"/>
  <c r="DX260" i="1"/>
  <c r="DV260" i="1"/>
  <c r="DR260" i="1"/>
  <c r="DP260" i="1"/>
  <c r="DN260" i="1"/>
  <c r="DL260" i="1"/>
  <c r="DJ260" i="1"/>
  <c r="DH260" i="1"/>
  <c r="DF260" i="1"/>
  <c r="DD260" i="1"/>
  <c r="DB260" i="1"/>
  <c r="CZ260" i="1"/>
  <c r="CX260" i="1"/>
  <c r="CV260" i="1"/>
  <c r="CT260" i="1"/>
  <c r="CR260" i="1"/>
  <c r="CP260" i="1"/>
  <c r="CN260" i="1"/>
  <c r="CL260" i="1"/>
  <c r="CJ260" i="1"/>
  <c r="CH260" i="1"/>
  <c r="CF260" i="1"/>
  <c r="CD260" i="1"/>
  <c r="CB260" i="1"/>
  <c r="BZ260" i="1"/>
  <c r="BX260" i="1"/>
  <c r="BV260" i="1"/>
  <c r="BT260" i="1"/>
  <c r="BR260" i="1"/>
  <c r="BP260" i="1"/>
  <c r="BN260" i="1"/>
  <c r="BL260" i="1"/>
  <c r="BJ260" i="1"/>
  <c r="BH260" i="1"/>
  <c r="BF260" i="1"/>
  <c r="BD260" i="1"/>
  <c r="BB260" i="1"/>
  <c r="AZ260" i="1"/>
  <c r="AX260" i="1"/>
  <c r="AV260" i="1"/>
  <c r="AT260" i="1"/>
  <c r="AR260" i="1"/>
  <c r="AP260" i="1"/>
  <c r="AN260" i="1"/>
  <c r="AL260" i="1"/>
  <c r="AJ260" i="1"/>
  <c r="AH260" i="1"/>
  <c r="AF260" i="1"/>
  <c r="AD260" i="1"/>
  <c r="AB260" i="1"/>
  <c r="Z260" i="1"/>
  <c r="X260" i="1"/>
  <c r="V260" i="1"/>
  <c r="T260" i="1"/>
  <c r="R260" i="1"/>
  <c r="P260" i="1"/>
  <c r="EI259" i="1"/>
  <c r="EH259" i="1"/>
  <c r="EF259" i="1"/>
  <c r="ED259" i="1"/>
  <c r="EB259" i="1"/>
  <c r="DZ259" i="1"/>
  <c r="DX259" i="1"/>
  <c r="DV259" i="1"/>
  <c r="DR259" i="1"/>
  <c r="DP259" i="1"/>
  <c r="DN259" i="1"/>
  <c r="DL259" i="1"/>
  <c r="DJ259" i="1"/>
  <c r="DH259" i="1"/>
  <c r="DF259" i="1"/>
  <c r="DD259" i="1"/>
  <c r="DB259" i="1"/>
  <c r="CZ259" i="1"/>
  <c r="CX259" i="1"/>
  <c r="CV259" i="1"/>
  <c r="CT259" i="1"/>
  <c r="CR259" i="1"/>
  <c r="CP259" i="1"/>
  <c r="CN259" i="1"/>
  <c r="CL259" i="1"/>
  <c r="CJ259" i="1"/>
  <c r="CH259" i="1"/>
  <c r="CF259" i="1"/>
  <c r="CD259" i="1"/>
  <c r="CB259" i="1"/>
  <c r="BZ259" i="1"/>
  <c r="BX259" i="1"/>
  <c r="BV259" i="1"/>
  <c r="BT259" i="1"/>
  <c r="BR259" i="1"/>
  <c r="BP259" i="1"/>
  <c r="BN259" i="1"/>
  <c r="BL259" i="1"/>
  <c r="BJ259" i="1"/>
  <c r="BH259" i="1"/>
  <c r="BF259" i="1"/>
  <c r="BD259" i="1"/>
  <c r="BB259" i="1"/>
  <c r="AZ259" i="1"/>
  <c r="AX259" i="1"/>
  <c r="AV259" i="1"/>
  <c r="AT259" i="1"/>
  <c r="AR259" i="1"/>
  <c r="AP259" i="1"/>
  <c r="AN259" i="1"/>
  <c r="AL259" i="1"/>
  <c r="AJ259" i="1"/>
  <c r="AH259" i="1"/>
  <c r="AF259" i="1"/>
  <c r="AD259" i="1"/>
  <c r="AB259" i="1"/>
  <c r="Z259" i="1"/>
  <c r="X259" i="1"/>
  <c r="V259" i="1"/>
  <c r="T259" i="1"/>
  <c r="R259" i="1"/>
  <c r="P259" i="1"/>
  <c r="EI258" i="1"/>
  <c r="EH258" i="1"/>
  <c r="EF258" i="1"/>
  <c r="ED258" i="1"/>
  <c r="EB258" i="1"/>
  <c r="DZ258" i="1"/>
  <c r="DX258" i="1"/>
  <c r="DV258" i="1"/>
  <c r="DR258" i="1"/>
  <c r="DP258" i="1"/>
  <c r="DN258" i="1"/>
  <c r="DL258" i="1"/>
  <c r="DJ258" i="1"/>
  <c r="DH258" i="1"/>
  <c r="DF258" i="1"/>
  <c r="DD258" i="1"/>
  <c r="DB258" i="1"/>
  <c r="CZ258" i="1"/>
  <c r="CX258" i="1"/>
  <c r="CV258" i="1"/>
  <c r="CT258" i="1"/>
  <c r="CR258" i="1"/>
  <c r="CP258" i="1"/>
  <c r="CN258" i="1"/>
  <c r="CL258" i="1"/>
  <c r="CJ258" i="1"/>
  <c r="CH258" i="1"/>
  <c r="CF258" i="1"/>
  <c r="CD258" i="1"/>
  <c r="CB258" i="1"/>
  <c r="BZ258" i="1"/>
  <c r="BX258" i="1"/>
  <c r="BV258" i="1"/>
  <c r="BT258" i="1"/>
  <c r="BR258" i="1"/>
  <c r="BP258" i="1"/>
  <c r="BN258" i="1"/>
  <c r="BL258" i="1"/>
  <c r="BJ258" i="1"/>
  <c r="BH258" i="1"/>
  <c r="BF258" i="1"/>
  <c r="BD258" i="1"/>
  <c r="BB258" i="1"/>
  <c r="AZ258" i="1"/>
  <c r="AX258" i="1"/>
  <c r="AV258" i="1"/>
  <c r="AT258" i="1"/>
  <c r="AR258" i="1"/>
  <c r="AP258" i="1"/>
  <c r="AN258" i="1"/>
  <c r="AL258" i="1"/>
  <c r="AJ258" i="1"/>
  <c r="AH258" i="1"/>
  <c r="AF258" i="1"/>
  <c r="AD258" i="1"/>
  <c r="AB258" i="1"/>
  <c r="Z258" i="1"/>
  <c r="X258" i="1"/>
  <c r="V258" i="1"/>
  <c r="T258" i="1"/>
  <c r="R258" i="1"/>
  <c r="P258" i="1"/>
  <c r="EI257" i="1"/>
  <c r="EH257" i="1"/>
  <c r="EF257" i="1"/>
  <c r="ED257" i="1"/>
  <c r="EB257" i="1"/>
  <c r="DZ257" i="1"/>
  <c r="DX257" i="1"/>
  <c r="DV257" i="1"/>
  <c r="DR257" i="1"/>
  <c r="DP257" i="1"/>
  <c r="DN257" i="1"/>
  <c r="DL257" i="1"/>
  <c r="DJ257" i="1"/>
  <c r="DH257" i="1"/>
  <c r="DF257" i="1"/>
  <c r="DD257" i="1"/>
  <c r="DB257" i="1"/>
  <c r="CZ257" i="1"/>
  <c r="CX257" i="1"/>
  <c r="CV257" i="1"/>
  <c r="CT257" i="1"/>
  <c r="CR257" i="1"/>
  <c r="CP257" i="1"/>
  <c r="CN257" i="1"/>
  <c r="CL257" i="1"/>
  <c r="CJ257" i="1"/>
  <c r="CH257" i="1"/>
  <c r="CF257" i="1"/>
  <c r="CD257" i="1"/>
  <c r="CB257" i="1"/>
  <c r="BZ257" i="1"/>
  <c r="BX257" i="1"/>
  <c r="BV257" i="1"/>
  <c r="BT257" i="1"/>
  <c r="BR257" i="1"/>
  <c r="BP257" i="1"/>
  <c r="BN257" i="1"/>
  <c r="BL257" i="1"/>
  <c r="BJ257" i="1"/>
  <c r="BH257" i="1"/>
  <c r="BF257" i="1"/>
  <c r="BD257" i="1"/>
  <c r="BB257" i="1"/>
  <c r="AZ257" i="1"/>
  <c r="AX257" i="1"/>
  <c r="AV257" i="1"/>
  <c r="AT257" i="1"/>
  <c r="AR257" i="1"/>
  <c r="AP257" i="1"/>
  <c r="AN257" i="1"/>
  <c r="AL257" i="1"/>
  <c r="AJ257" i="1"/>
  <c r="AH257" i="1"/>
  <c r="AF257" i="1"/>
  <c r="AD257" i="1"/>
  <c r="AB257" i="1"/>
  <c r="Z257" i="1"/>
  <c r="X257" i="1"/>
  <c r="V257" i="1"/>
  <c r="T257" i="1"/>
  <c r="R257" i="1"/>
  <c r="P257" i="1"/>
  <c r="EI256" i="1"/>
  <c r="EH256" i="1"/>
  <c r="EF256" i="1"/>
  <c r="ED256" i="1"/>
  <c r="EB256" i="1"/>
  <c r="DZ256" i="1"/>
  <c r="DX256" i="1"/>
  <c r="DV256" i="1"/>
  <c r="DR256" i="1"/>
  <c r="DP256" i="1"/>
  <c r="DN256" i="1"/>
  <c r="DL256" i="1"/>
  <c r="DJ256" i="1"/>
  <c r="DH256" i="1"/>
  <c r="DF256" i="1"/>
  <c r="DD256" i="1"/>
  <c r="DB256" i="1"/>
  <c r="CZ256" i="1"/>
  <c r="CX256" i="1"/>
  <c r="CV256" i="1"/>
  <c r="CT256" i="1"/>
  <c r="CR256" i="1"/>
  <c r="CP256" i="1"/>
  <c r="CN256" i="1"/>
  <c r="CL256" i="1"/>
  <c r="CJ256" i="1"/>
  <c r="CH256" i="1"/>
  <c r="CF256" i="1"/>
  <c r="CD256" i="1"/>
  <c r="CB256" i="1"/>
  <c r="BZ256" i="1"/>
  <c r="BX256" i="1"/>
  <c r="BV256" i="1"/>
  <c r="BT256" i="1"/>
  <c r="BR256" i="1"/>
  <c r="BP256" i="1"/>
  <c r="BN256" i="1"/>
  <c r="BL256" i="1"/>
  <c r="BJ256" i="1"/>
  <c r="BH256" i="1"/>
  <c r="BF256" i="1"/>
  <c r="BD256" i="1"/>
  <c r="BB256" i="1"/>
  <c r="AZ256" i="1"/>
  <c r="AX256" i="1"/>
  <c r="AV256" i="1"/>
  <c r="AT256" i="1"/>
  <c r="AR256" i="1"/>
  <c r="AP256" i="1"/>
  <c r="AN256" i="1"/>
  <c r="AL256" i="1"/>
  <c r="AJ256" i="1"/>
  <c r="AH256" i="1"/>
  <c r="AF256" i="1"/>
  <c r="AD256" i="1"/>
  <c r="AB256" i="1"/>
  <c r="Z256" i="1"/>
  <c r="X256" i="1"/>
  <c r="V256" i="1"/>
  <c r="T256" i="1"/>
  <c r="R256" i="1"/>
  <c r="P256" i="1"/>
  <c r="EI255" i="1"/>
  <c r="EH255" i="1"/>
  <c r="EF255" i="1"/>
  <c r="ED255" i="1"/>
  <c r="EB255" i="1"/>
  <c r="DZ255" i="1"/>
  <c r="DX255" i="1"/>
  <c r="DV255" i="1"/>
  <c r="DR255" i="1"/>
  <c r="DP255" i="1"/>
  <c r="DN255" i="1"/>
  <c r="DL255" i="1"/>
  <c r="DJ255" i="1"/>
  <c r="DH255" i="1"/>
  <c r="DF255" i="1"/>
  <c r="DD255" i="1"/>
  <c r="DB255" i="1"/>
  <c r="CZ255" i="1"/>
  <c r="CX255" i="1"/>
  <c r="CV255" i="1"/>
  <c r="CT255" i="1"/>
  <c r="CR255" i="1"/>
  <c r="CP255" i="1"/>
  <c r="CN255" i="1"/>
  <c r="CL255" i="1"/>
  <c r="CJ255" i="1"/>
  <c r="CH255" i="1"/>
  <c r="CF255" i="1"/>
  <c r="CD255" i="1"/>
  <c r="CB255" i="1"/>
  <c r="BZ255" i="1"/>
  <c r="BX255" i="1"/>
  <c r="BV255" i="1"/>
  <c r="BT255" i="1"/>
  <c r="BR255" i="1"/>
  <c r="BP255" i="1"/>
  <c r="BN255" i="1"/>
  <c r="BL255" i="1"/>
  <c r="BJ255" i="1"/>
  <c r="BH255" i="1"/>
  <c r="BF255" i="1"/>
  <c r="BD255" i="1"/>
  <c r="BB255" i="1"/>
  <c r="AZ255" i="1"/>
  <c r="AX255" i="1"/>
  <c r="AV255" i="1"/>
  <c r="AT255" i="1"/>
  <c r="AR255" i="1"/>
  <c r="AP255" i="1"/>
  <c r="AN255" i="1"/>
  <c r="AL255" i="1"/>
  <c r="AJ255" i="1"/>
  <c r="AH255" i="1"/>
  <c r="AF255" i="1"/>
  <c r="AD255" i="1"/>
  <c r="AB255" i="1"/>
  <c r="Z255" i="1"/>
  <c r="X255" i="1"/>
  <c r="V255" i="1"/>
  <c r="T255" i="1"/>
  <c r="R255" i="1"/>
  <c r="P255" i="1"/>
  <c r="EI254" i="1"/>
  <c r="EH254" i="1"/>
  <c r="EF254" i="1"/>
  <c r="ED254" i="1"/>
  <c r="EB254" i="1"/>
  <c r="DZ254" i="1"/>
  <c r="DX254" i="1"/>
  <c r="DV254" i="1"/>
  <c r="DR254" i="1"/>
  <c r="DP254" i="1"/>
  <c r="DN254" i="1"/>
  <c r="DL254" i="1"/>
  <c r="DJ254" i="1"/>
  <c r="DH254" i="1"/>
  <c r="DF254" i="1"/>
  <c r="DD254" i="1"/>
  <c r="DB254" i="1"/>
  <c r="CZ254" i="1"/>
  <c r="CX254" i="1"/>
  <c r="CV254" i="1"/>
  <c r="CT254" i="1"/>
  <c r="CR254" i="1"/>
  <c r="CP254" i="1"/>
  <c r="CN254" i="1"/>
  <c r="CL254" i="1"/>
  <c r="CJ254" i="1"/>
  <c r="CH254" i="1"/>
  <c r="CF254" i="1"/>
  <c r="CD254" i="1"/>
  <c r="CB254" i="1"/>
  <c r="BZ254" i="1"/>
  <c r="BX254" i="1"/>
  <c r="BV254" i="1"/>
  <c r="BT254" i="1"/>
  <c r="BR254" i="1"/>
  <c r="BP254" i="1"/>
  <c r="BN254" i="1"/>
  <c r="BL254" i="1"/>
  <c r="BJ254" i="1"/>
  <c r="BH254" i="1"/>
  <c r="BF254" i="1"/>
  <c r="BD254" i="1"/>
  <c r="BB254" i="1"/>
  <c r="AZ254" i="1"/>
  <c r="AX254" i="1"/>
  <c r="AV254" i="1"/>
  <c r="AT254" i="1"/>
  <c r="AR254" i="1"/>
  <c r="AP254" i="1"/>
  <c r="AN254" i="1"/>
  <c r="AL254" i="1"/>
  <c r="AJ254" i="1"/>
  <c r="AH254" i="1"/>
  <c r="AF254" i="1"/>
  <c r="AD254" i="1"/>
  <c r="AB254" i="1"/>
  <c r="Z254" i="1"/>
  <c r="X254" i="1"/>
  <c r="V254" i="1"/>
  <c r="T254" i="1"/>
  <c r="R254" i="1"/>
  <c r="P254" i="1"/>
  <c r="EI253" i="1"/>
  <c r="EH253" i="1"/>
  <c r="EF253" i="1"/>
  <c r="ED253" i="1"/>
  <c r="EB253" i="1"/>
  <c r="DZ253" i="1"/>
  <c r="DX253" i="1"/>
  <c r="DV253" i="1"/>
  <c r="DR253" i="1"/>
  <c r="DP253" i="1"/>
  <c r="DN253" i="1"/>
  <c r="DL253" i="1"/>
  <c r="DJ253" i="1"/>
  <c r="DH253" i="1"/>
  <c r="DF253" i="1"/>
  <c r="DD253" i="1"/>
  <c r="DB253" i="1"/>
  <c r="CZ253" i="1"/>
  <c r="CX253" i="1"/>
  <c r="CV253" i="1"/>
  <c r="CT253" i="1"/>
  <c r="CR253" i="1"/>
  <c r="CP253" i="1"/>
  <c r="CN253" i="1"/>
  <c r="CL253" i="1"/>
  <c r="CJ253" i="1"/>
  <c r="CH253" i="1"/>
  <c r="CF253" i="1"/>
  <c r="CD253" i="1"/>
  <c r="CB253" i="1"/>
  <c r="BZ253" i="1"/>
  <c r="BX253" i="1"/>
  <c r="BV253" i="1"/>
  <c r="BT253" i="1"/>
  <c r="BR253" i="1"/>
  <c r="BP253" i="1"/>
  <c r="BN253" i="1"/>
  <c r="BL253" i="1"/>
  <c r="BJ253" i="1"/>
  <c r="BH253" i="1"/>
  <c r="BF253" i="1"/>
  <c r="BD253" i="1"/>
  <c r="BB253" i="1"/>
  <c r="AZ253" i="1"/>
  <c r="AX253" i="1"/>
  <c r="AV253" i="1"/>
  <c r="AT253" i="1"/>
  <c r="AR253" i="1"/>
  <c r="AP253" i="1"/>
  <c r="AN253" i="1"/>
  <c r="AL253" i="1"/>
  <c r="AJ253" i="1"/>
  <c r="AH253" i="1"/>
  <c r="AF253" i="1"/>
  <c r="AD253" i="1"/>
  <c r="AB253" i="1"/>
  <c r="Z253" i="1"/>
  <c r="X253" i="1"/>
  <c r="V253" i="1"/>
  <c r="T253" i="1"/>
  <c r="R253" i="1"/>
  <c r="P253" i="1"/>
  <c r="EI252" i="1"/>
  <c r="EH252" i="1"/>
  <c r="EF252" i="1"/>
  <c r="ED252" i="1"/>
  <c r="EB252" i="1"/>
  <c r="DZ252" i="1"/>
  <c r="DX252" i="1"/>
  <c r="DV252" i="1"/>
  <c r="DR252" i="1"/>
  <c r="DP252" i="1"/>
  <c r="DN252" i="1"/>
  <c r="DL252" i="1"/>
  <c r="DJ252" i="1"/>
  <c r="DH252" i="1"/>
  <c r="DF252" i="1"/>
  <c r="DD252" i="1"/>
  <c r="DB252" i="1"/>
  <c r="CZ252" i="1"/>
  <c r="CX252" i="1"/>
  <c r="CV252" i="1"/>
  <c r="CT252" i="1"/>
  <c r="CR252" i="1"/>
  <c r="CP252" i="1"/>
  <c r="CN252" i="1"/>
  <c r="CL252" i="1"/>
  <c r="CJ252" i="1"/>
  <c r="CH252" i="1"/>
  <c r="CF252" i="1"/>
  <c r="CD252" i="1"/>
  <c r="CB252" i="1"/>
  <c r="BZ252" i="1"/>
  <c r="BX252" i="1"/>
  <c r="BV252" i="1"/>
  <c r="BT252" i="1"/>
  <c r="BR252" i="1"/>
  <c r="BP252" i="1"/>
  <c r="BN252" i="1"/>
  <c r="BL252" i="1"/>
  <c r="BJ252" i="1"/>
  <c r="BH252" i="1"/>
  <c r="BF252" i="1"/>
  <c r="BD252" i="1"/>
  <c r="BB252" i="1"/>
  <c r="AZ252" i="1"/>
  <c r="AX252" i="1"/>
  <c r="AV252" i="1"/>
  <c r="AT252" i="1"/>
  <c r="AR252" i="1"/>
  <c r="AP252" i="1"/>
  <c r="AN252" i="1"/>
  <c r="AL252" i="1"/>
  <c r="AJ252" i="1"/>
  <c r="AH252" i="1"/>
  <c r="AF252" i="1"/>
  <c r="AD252" i="1"/>
  <c r="AB252" i="1"/>
  <c r="Z252" i="1"/>
  <c r="X252" i="1"/>
  <c r="V252" i="1"/>
  <c r="T252" i="1"/>
  <c r="R252" i="1"/>
  <c r="P252" i="1"/>
  <c r="EI251" i="1"/>
  <c r="EH251" i="1"/>
  <c r="EF251" i="1"/>
  <c r="ED251" i="1"/>
  <c r="EB251" i="1"/>
  <c r="DZ251" i="1"/>
  <c r="DX251" i="1"/>
  <c r="DV251" i="1"/>
  <c r="DR251" i="1"/>
  <c r="DP251" i="1"/>
  <c r="DN251" i="1"/>
  <c r="DL251" i="1"/>
  <c r="DJ251" i="1"/>
  <c r="DH251" i="1"/>
  <c r="DF251" i="1"/>
  <c r="DD251" i="1"/>
  <c r="DB251" i="1"/>
  <c r="CZ251" i="1"/>
  <c r="CX251" i="1"/>
  <c r="CV251" i="1"/>
  <c r="CT251" i="1"/>
  <c r="CR251" i="1"/>
  <c r="CP251" i="1"/>
  <c r="CN251" i="1"/>
  <c r="CL251" i="1"/>
  <c r="CJ251" i="1"/>
  <c r="CH251" i="1"/>
  <c r="CF251" i="1"/>
  <c r="CD251" i="1"/>
  <c r="CB251" i="1"/>
  <c r="BZ251" i="1"/>
  <c r="BX251" i="1"/>
  <c r="BV251" i="1"/>
  <c r="BT251" i="1"/>
  <c r="BR251" i="1"/>
  <c r="BP251" i="1"/>
  <c r="BN251" i="1"/>
  <c r="BL251" i="1"/>
  <c r="BJ251" i="1"/>
  <c r="BH251" i="1"/>
  <c r="BF251" i="1"/>
  <c r="BD251" i="1"/>
  <c r="BB251" i="1"/>
  <c r="AZ251" i="1"/>
  <c r="AX251" i="1"/>
  <c r="AV251" i="1"/>
  <c r="AT251" i="1"/>
  <c r="AR251" i="1"/>
  <c r="AP251" i="1"/>
  <c r="AN251" i="1"/>
  <c r="AL251" i="1"/>
  <c r="AJ251" i="1"/>
  <c r="AH251" i="1"/>
  <c r="AF251" i="1"/>
  <c r="AD251" i="1"/>
  <c r="AB251" i="1"/>
  <c r="Z251" i="1"/>
  <c r="X251" i="1"/>
  <c r="V251" i="1"/>
  <c r="T251" i="1"/>
  <c r="R251" i="1"/>
  <c r="P251" i="1"/>
  <c r="EI250" i="1"/>
  <c r="EH250" i="1"/>
  <c r="EF250" i="1"/>
  <c r="ED250" i="1"/>
  <c r="EB250" i="1"/>
  <c r="DZ250" i="1"/>
  <c r="DX250" i="1"/>
  <c r="DV250" i="1"/>
  <c r="DR250" i="1"/>
  <c r="DP250" i="1"/>
  <c r="DN250" i="1"/>
  <c r="DL250" i="1"/>
  <c r="DJ250" i="1"/>
  <c r="DH250" i="1"/>
  <c r="DF250" i="1"/>
  <c r="DD250" i="1"/>
  <c r="DB250" i="1"/>
  <c r="CZ250" i="1"/>
  <c r="CX250" i="1"/>
  <c r="CV250" i="1"/>
  <c r="CT250" i="1"/>
  <c r="CR250" i="1"/>
  <c r="CP250" i="1"/>
  <c r="CN250" i="1"/>
  <c r="CL250" i="1"/>
  <c r="CJ250" i="1"/>
  <c r="CH250" i="1"/>
  <c r="CF250" i="1"/>
  <c r="CD250" i="1"/>
  <c r="CB250" i="1"/>
  <c r="BZ250" i="1"/>
  <c r="BX250" i="1"/>
  <c r="BV250" i="1"/>
  <c r="BT250" i="1"/>
  <c r="BR250" i="1"/>
  <c r="BP250" i="1"/>
  <c r="BN250" i="1"/>
  <c r="BL250" i="1"/>
  <c r="BJ250" i="1"/>
  <c r="BH250" i="1"/>
  <c r="BF250" i="1"/>
  <c r="BD250" i="1"/>
  <c r="BB250" i="1"/>
  <c r="AZ250" i="1"/>
  <c r="AX250" i="1"/>
  <c r="AV250" i="1"/>
  <c r="AT250" i="1"/>
  <c r="AR250" i="1"/>
  <c r="AP250" i="1"/>
  <c r="AN250" i="1"/>
  <c r="AL250" i="1"/>
  <c r="AJ250" i="1"/>
  <c r="AH250" i="1"/>
  <c r="AF250" i="1"/>
  <c r="AD250" i="1"/>
  <c r="AB250" i="1"/>
  <c r="Z250" i="1"/>
  <c r="X250" i="1"/>
  <c r="V250" i="1"/>
  <c r="T250" i="1"/>
  <c r="R250" i="1"/>
  <c r="P250" i="1"/>
  <c r="EH249" i="1"/>
  <c r="DX249" i="1"/>
  <c r="DV249" i="1"/>
  <c r="DR249" i="1"/>
  <c r="DP249" i="1"/>
  <c r="DN249" i="1"/>
  <c r="DL249" i="1"/>
  <c r="DJ249" i="1"/>
  <c r="DH249" i="1"/>
  <c r="DF249" i="1"/>
  <c r="DD249" i="1"/>
  <c r="DB249" i="1"/>
  <c r="CZ249" i="1"/>
  <c r="CX249" i="1"/>
  <c r="CV249" i="1"/>
  <c r="CT249" i="1"/>
  <c r="CR249" i="1"/>
  <c r="CP249" i="1"/>
  <c r="CN249" i="1"/>
  <c r="CL249" i="1"/>
  <c r="CJ249" i="1"/>
  <c r="CH249" i="1"/>
  <c r="CF249" i="1"/>
  <c r="CD249" i="1"/>
  <c r="CB249" i="1"/>
  <c r="BZ249" i="1"/>
  <c r="BX249" i="1"/>
  <c r="BV249" i="1"/>
  <c r="BT249" i="1"/>
  <c r="BR249" i="1"/>
  <c r="BP249" i="1"/>
  <c r="BN249" i="1"/>
  <c r="BL249" i="1"/>
  <c r="BJ249" i="1"/>
  <c r="BH249" i="1"/>
  <c r="BF249" i="1"/>
  <c r="BD249" i="1"/>
  <c r="BB249" i="1"/>
  <c r="AZ249" i="1"/>
  <c r="AW249" i="1"/>
  <c r="EI249" i="1" s="1"/>
  <c r="AV249" i="1"/>
  <c r="AT249" i="1"/>
  <c r="AR249" i="1"/>
  <c r="AP249" i="1"/>
  <c r="AN249" i="1"/>
  <c r="AL249" i="1"/>
  <c r="AJ249" i="1"/>
  <c r="AH249" i="1"/>
  <c r="AF249" i="1"/>
  <c r="AD249" i="1"/>
  <c r="AB249" i="1"/>
  <c r="Z249" i="1"/>
  <c r="X249" i="1"/>
  <c r="V249" i="1"/>
  <c r="T249" i="1"/>
  <c r="R249" i="1"/>
  <c r="P249" i="1"/>
  <c r="EI248" i="1"/>
  <c r="EH248" i="1"/>
  <c r="DX248" i="1"/>
  <c r="DV248" i="1"/>
  <c r="DR248" i="1"/>
  <c r="DP248" i="1"/>
  <c r="DN248" i="1"/>
  <c r="DL248" i="1"/>
  <c r="DJ248" i="1"/>
  <c r="DH248" i="1"/>
  <c r="DF248" i="1"/>
  <c r="DD248" i="1"/>
  <c r="DB248" i="1"/>
  <c r="CZ248" i="1"/>
  <c r="CX248" i="1"/>
  <c r="CV248" i="1"/>
  <c r="CT248" i="1"/>
  <c r="CR248" i="1"/>
  <c r="CP248" i="1"/>
  <c r="CN248" i="1"/>
  <c r="CL248" i="1"/>
  <c r="CJ248" i="1"/>
  <c r="CH248" i="1"/>
  <c r="CF248" i="1"/>
  <c r="CD248" i="1"/>
  <c r="CB248" i="1"/>
  <c r="BZ248" i="1"/>
  <c r="BX248" i="1"/>
  <c r="BV248" i="1"/>
  <c r="BT248" i="1"/>
  <c r="BR248" i="1"/>
  <c r="BP248" i="1"/>
  <c r="BN248" i="1"/>
  <c r="BL248" i="1"/>
  <c r="BJ248" i="1"/>
  <c r="BH248" i="1"/>
  <c r="BF248" i="1"/>
  <c r="BD248" i="1"/>
  <c r="BB248" i="1"/>
  <c r="AZ248" i="1"/>
  <c r="AX248" i="1"/>
  <c r="AV248" i="1"/>
  <c r="AT248" i="1"/>
  <c r="AR248" i="1"/>
  <c r="AP248" i="1"/>
  <c r="AN248" i="1"/>
  <c r="AL248" i="1"/>
  <c r="AJ248" i="1"/>
  <c r="AH248" i="1"/>
  <c r="AF248" i="1"/>
  <c r="AD248" i="1"/>
  <c r="AB248" i="1"/>
  <c r="Z248" i="1"/>
  <c r="X248" i="1"/>
  <c r="V248" i="1"/>
  <c r="T248" i="1"/>
  <c r="R248" i="1"/>
  <c r="P248" i="1"/>
  <c r="EI247" i="1"/>
  <c r="EH247" i="1"/>
  <c r="DX247" i="1"/>
  <c r="DV247" i="1"/>
  <c r="DR247" i="1"/>
  <c r="DP247" i="1"/>
  <c r="DN247" i="1"/>
  <c r="DL247" i="1"/>
  <c r="DJ247" i="1"/>
  <c r="DH247" i="1"/>
  <c r="DF247" i="1"/>
  <c r="DD247" i="1"/>
  <c r="DB247" i="1"/>
  <c r="CZ247" i="1"/>
  <c r="CX247" i="1"/>
  <c r="CV247" i="1"/>
  <c r="CT247" i="1"/>
  <c r="CR247" i="1"/>
  <c r="CP247" i="1"/>
  <c r="CN247" i="1"/>
  <c r="CL247" i="1"/>
  <c r="CJ247" i="1"/>
  <c r="CH247" i="1"/>
  <c r="CF247" i="1"/>
  <c r="CD247" i="1"/>
  <c r="CB247" i="1"/>
  <c r="BZ247" i="1"/>
  <c r="BX247" i="1"/>
  <c r="BV247" i="1"/>
  <c r="BT247" i="1"/>
  <c r="BR247" i="1"/>
  <c r="BP247" i="1"/>
  <c r="BN247" i="1"/>
  <c r="BL247" i="1"/>
  <c r="BJ247" i="1"/>
  <c r="BH247" i="1"/>
  <c r="BF247" i="1"/>
  <c r="BD247" i="1"/>
  <c r="BB247" i="1"/>
  <c r="AZ247" i="1"/>
  <c r="AX247" i="1"/>
  <c r="AV247" i="1"/>
  <c r="AT247" i="1"/>
  <c r="AR247" i="1"/>
  <c r="AP247" i="1"/>
  <c r="AN247" i="1"/>
  <c r="AL247" i="1"/>
  <c r="AJ247" i="1"/>
  <c r="AH247" i="1"/>
  <c r="AF247" i="1"/>
  <c r="AD247" i="1"/>
  <c r="AB247" i="1"/>
  <c r="Z247" i="1"/>
  <c r="X247" i="1"/>
  <c r="V247" i="1"/>
  <c r="T247" i="1"/>
  <c r="R247" i="1"/>
  <c r="P247" i="1"/>
  <c r="EI246" i="1"/>
  <c r="EH246" i="1"/>
  <c r="EF246" i="1"/>
  <c r="ED246" i="1"/>
  <c r="EB246" i="1"/>
  <c r="DZ246" i="1"/>
  <c r="DX246" i="1"/>
  <c r="DV246" i="1"/>
  <c r="DR246" i="1"/>
  <c r="DP246" i="1"/>
  <c r="DN246" i="1"/>
  <c r="DL246" i="1"/>
  <c r="DJ246" i="1"/>
  <c r="DH246" i="1"/>
  <c r="DF246" i="1"/>
  <c r="DD246" i="1"/>
  <c r="DB246" i="1"/>
  <c r="CZ246" i="1"/>
  <c r="CX246" i="1"/>
  <c r="CV246" i="1"/>
  <c r="CT246" i="1"/>
  <c r="CR246" i="1"/>
  <c r="CP246" i="1"/>
  <c r="CN246" i="1"/>
  <c r="CL246" i="1"/>
  <c r="CJ246" i="1"/>
  <c r="CH246" i="1"/>
  <c r="CF246" i="1"/>
  <c r="CD246" i="1"/>
  <c r="CB246" i="1"/>
  <c r="BZ246" i="1"/>
  <c r="BX246" i="1"/>
  <c r="BV246" i="1"/>
  <c r="BT246" i="1"/>
  <c r="BR246" i="1"/>
  <c r="BP246" i="1"/>
  <c r="BN246" i="1"/>
  <c r="BL246" i="1"/>
  <c r="BJ246" i="1"/>
  <c r="BH246" i="1"/>
  <c r="BF246" i="1"/>
  <c r="BD246" i="1"/>
  <c r="BB246" i="1"/>
  <c r="AZ246" i="1"/>
  <c r="AX246" i="1"/>
  <c r="AV246" i="1"/>
  <c r="AT246" i="1"/>
  <c r="AR246" i="1"/>
  <c r="AP246" i="1"/>
  <c r="AN246" i="1"/>
  <c r="AL246" i="1"/>
  <c r="AJ246" i="1"/>
  <c r="AH246" i="1"/>
  <c r="AF246" i="1"/>
  <c r="AD246" i="1"/>
  <c r="AB246" i="1"/>
  <c r="Z246" i="1"/>
  <c r="X246" i="1"/>
  <c r="V246" i="1"/>
  <c r="T246" i="1"/>
  <c r="R246" i="1"/>
  <c r="P246" i="1"/>
  <c r="EI245" i="1"/>
  <c r="EH245" i="1"/>
  <c r="DX245" i="1"/>
  <c r="DV245" i="1"/>
  <c r="DR245" i="1"/>
  <c r="DP245" i="1"/>
  <c r="DN245" i="1"/>
  <c r="DL245" i="1"/>
  <c r="DJ245" i="1"/>
  <c r="DH245" i="1"/>
  <c r="DF245" i="1"/>
  <c r="DD245" i="1"/>
  <c r="DB245" i="1"/>
  <c r="CZ245" i="1"/>
  <c r="CX245" i="1"/>
  <c r="CV245" i="1"/>
  <c r="CT245" i="1"/>
  <c r="CR245" i="1"/>
  <c r="CP245" i="1"/>
  <c r="CN245" i="1"/>
  <c r="CL245" i="1"/>
  <c r="CJ245" i="1"/>
  <c r="CH245" i="1"/>
  <c r="CF245" i="1"/>
  <c r="CD245" i="1"/>
  <c r="CB245" i="1"/>
  <c r="BZ245" i="1"/>
  <c r="BX245" i="1"/>
  <c r="BV245" i="1"/>
  <c r="BT245" i="1"/>
  <c r="BR245" i="1"/>
  <c r="BP245" i="1"/>
  <c r="BN245" i="1"/>
  <c r="BL245" i="1"/>
  <c r="BJ245" i="1"/>
  <c r="BH245" i="1"/>
  <c r="BF245" i="1"/>
  <c r="BD245" i="1"/>
  <c r="BB245" i="1"/>
  <c r="AZ245" i="1"/>
  <c r="AX245" i="1"/>
  <c r="AV245" i="1"/>
  <c r="AT245" i="1"/>
  <c r="AR245" i="1"/>
  <c r="AP245" i="1"/>
  <c r="AN245" i="1"/>
  <c r="AL245" i="1"/>
  <c r="AJ245" i="1"/>
  <c r="AH245" i="1"/>
  <c r="AF245" i="1"/>
  <c r="AD245" i="1"/>
  <c r="AB245" i="1"/>
  <c r="Z245" i="1"/>
  <c r="X245" i="1"/>
  <c r="V245" i="1"/>
  <c r="T245" i="1"/>
  <c r="R245" i="1"/>
  <c r="P245" i="1"/>
  <c r="EI244" i="1"/>
  <c r="EH244" i="1"/>
  <c r="DX244" i="1"/>
  <c r="DV244" i="1"/>
  <c r="DR244" i="1"/>
  <c r="DP244" i="1"/>
  <c r="DN244" i="1"/>
  <c r="DL244" i="1"/>
  <c r="DJ244" i="1"/>
  <c r="DH244" i="1"/>
  <c r="DF244" i="1"/>
  <c r="DD244" i="1"/>
  <c r="DB244" i="1"/>
  <c r="CZ244" i="1"/>
  <c r="CX244" i="1"/>
  <c r="CV244" i="1"/>
  <c r="CT244" i="1"/>
  <c r="CR244" i="1"/>
  <c r="CP244" i="1"/>
  <c r="CN244" i="1"/>
  <c r="CL244" i="1"/>
  <c r="CJ244" i="1"/>
  <c r="CH244" i="1"/>
  <c r="CF244" i="1"/>
  <c r="CD244" i="1"/>
  <c r="CB244" i="1"/>
  <c r="BZ244" i="1"/>
  <c r="BX244" i="1"/>
  <c r="BV244" i="1"/>
  <c r="BT244" i="1"/>
  <c r="BR244" i="1"/>
  <c r="BP244" i="1"/>
  <c r="BN244" i="1"/>
  <c r="BL244" i="1"/>
  <c r="BJ244" i="1"/>
  <c r="BH244" i="1"/>
  <c r="BF244" i="1"/>
  <c r="BD244" i="1"/>
  <c r="BB244" i="1"/>
  <c r="AZ244" i="1"/>
  <c r="AX244" i="1"/>
  <c r="AV244" i="1"/>
  <c r="AT244" i="1"/>
  <c r="AR244" i="1"/>
  <c r="AP244" i="1"/>
  <c r="AN244" i="1"/>
  <c r="AL244" i="1"/>
  <c r="AJ244" i="1"/>
  <c r="AH244" i="1"/>
  <c r="AF244" i="1"/>
  <c r="AD244" i="1"/>
  <c r="AB244" i="1"/>
  <c r="Z244" i="1"/>
  <c r="X244" i="1"/>
  <c r="V244" i="1"/>
  <c r="T244" i="1"/>
  <c r="R244" i="1"/>
  <c r="P244" i="1"/>
  <c r="EE243" i="1"/>
  <c r="EC243" i="1"/>
  <c r="EA243" i="1"/>
  <c r="DY243" i="1"/>
  <c r="DW243" i="1"/>
  <c r="DU243" i="1"/>
  <c r="DT243" i="1"/>
  <c r="DS243" i="1"/>
  <c r="DQ243" i="1"/>
  <c r="DO243" i="1"/>
  <c r="DM243" i="1"/>
  <c r="DK243" i="1"/>
  <c r="DI243" i="1"/>
  <c r="DG243" i="1"/>
  <c r="DE243" i="1"/>
  <c r="DC243" i="1"/>
  <c r="DA243" i="1"/>
  <c r="CY243" i="1"/>
  <c r="CW243" i="1"/>
  <c r="CU243" i="1"/>
  <c r="CS243" i="1"/>
  <c r="CQ243" i="1"/>
  <c r="CO243" i="1"/>
  <c r="CM243" i="1"/>
  <c r="CK243" i="1"/>
  <c r="CI243" i="1"/>
  <c r="CG243" i="1"/>
  <c r="CE243" i="1"/>
  <c r="CC243" i="1"/>
  <c r="CA243" i="1"/>
  <c r="BY243" i="1"/>
  <c r="BW243" i="1"/>
  <c r="BU243" i="1"/>
  <c r="BS243" i="1"/>
  <c r="BQ243" i="1"/>
  <c r="BO243" i="1"/>
  <c r="BM243" i="1"/>
  <c r="BK243" i="1"/>
  <c r="BI243" i="1"/>
  <c r="BG243" i="1"/>
  <c r="BE243" i="1"/>
  <c r="BC243" i="1"/>
  <c r="BA243" i="1"/>
  <c r="AY243" i="1"/>
  <c r="AW243" i="1"/>
  <c r="AU243" i="1"/>
  <c r="AS243" i="1"/>
  <c r="AQ243" i="1"/>
  <c r="AO243" i="1"/>
  <c r="AM243" i="1"/>
  <c r="AK243" i="1"/>
  <c r="AI243" i="1"/>
  <c r="AG243" i="1"/>
  <c r="AE243" i="1"/>
  <c r="AC243" i="1"/>
  <c r="AA243" i="1"/>
  <c r="Y243" i="1"/>
  <c r="W243" i="1"/>
  <c r="U243" i="1"/>
  <c r="S243" i="1"/>
  <c r="Q243" i="1"/>
  <c r="O243" i="1"/>
  <c r="EI242" i="1"/>
  <c r="EH242" i="1"/>
  <c r="DX242" i="1"/>
  <c r="DV242" i="1"/>
  <c r="DR242" i="1"/>
  <c r="DP242" i="1"/>
  <c r="DN242" i="1"/>
  <c r="DL242" i="1"/>
  <c r="DJ242" i="1"/>
  <c r="DH242" i="1"/>
  <c r="DF242" i="1"/>
  <c r="DD242" i="1"/>
  <c r="DB242" i="1"/>
  <c r="CZ242" i="1"/>
  <c r="CX242" i="1"/>
  <c r="CV242" i="1"/>
  <c r="CT242" i="1"/>
  <c r="CR242" i="1"/>
  <c r="CP242" i="1"/>
  <c r="CN242" i="1"/>
  <c r="CL242" i="1"/>
  <c r="CJ242" i="1"/>
  <c r="CH242" i="1"/>
  <c r="CF242" i="1"/>
  <c r="CD242" i="1"/>
  <c r="CB242" i="1"/>
  <c r="BZ242" i="1"/>
  <c r="BX242" i="1"/>
  <c r="BV242" i="1"/>
  <c r="BT242" i="1"/>
  <c r="BR242" i="1"/>
  <c r="BP242" i="1"/>
  <c r="BN242" i="1"/>
  <c r="BL242" i="1"/>
  <c r="BJ242" i="1"/>
  <c r="BH242" i="1"/>
  <c r="BF242" i="1"/>
  <c r="BD242" i="1"/>
  <c r="BB242" i="1"/>
  <c r="AZ242" i="1"/>
  <c r="AX242" i="1"/>
  <c r="AV242" i="1"/>
  <c r="AT242" i="1"/>
  <c r="AR242" i="1"/>
  <c r="AP242" i="1"/>
  <c r="AN242" i="1"/>
  <c r="AL242" i="1"/>
  <c r="AJ242" i="1"/>
  <c r="AH242" i="1"/>
  <c r="AF242" i="1"/>
  <c r="AD242" i="1"/>
  <c r="AB242" i="1"/>
  <c r="Z242" i="1"/>
  <c r="X242" i="1"/>
  <c r="V242" i="1"/>
  <c r="T242" i="1"/>
  <c r="R242" i="1"/>
  <c r="P242" i="1"/>
  <c r="EI241" i="1"/>
  <c r="EH241" i="1"/>
  <c r="DX241" i="1"/>
  <c r="DV241" i="1"/>
  <c r="DR241" i="1"/>
  <c r="DP241" i="1"/>
  <c r="DN241" i="1"/>
  <c r="DL241" i="1"/>
  <c r="DJ241" i="1"/>
  <c r="DH241" i="1"/>
  <c r="DF241" i="1"/>
  <c r="DD241" i="1"/>
  <c r="DB241" i="1"/>
  <c r="CZ241" i="1"/>
  <c r="CX241" i="1"/>
  <c r="CV241" i="1"/>
  <c r="CT241" i="1"/>
  <c r="CR241" i="1"/>
  <c r="CP241" i="1"/>
  <c r="CN241" i="1"/>
  <c r="CL241" i="1"/>
  <c r="CJ241" i="1"/>
  <c r="CH241" i="1"/>
  <c r="CF241" i="1"/>
  <c r="CD241" i="1"/>
  <c r="CB241" i="1"/>
  <c r="BZ241" i="1"/>
  <c r="BX241" i="1"/>
  <c r="BV241" i="1"/>
  <c r="BT241" i="1"/>
  <c r="BR241" i="1"/>
  <c r="BP241" i="1"/>
  <c r="BN241" i="1"/>
  <c r="BL241" i="1"/>
  <c r="BJ241" i="1"/>
  <c r="BH241" i="1"/>
  <c r="BF241" i="1"/>
  <c r="BD241" i="1"/>
  <c r="BD238" i="1" s="1"/>
  <c r="BB241" i="1"/>
  <c r="AZ241" i="1"/>
  <c r="AX241" i="1"/>
  <c r="AV241" i="1"/>
  <c r="AT241" i="1"/>
  <c r="AR241" i="1"/>
  <c r="AP241" i="1"/>
  <c r="AN241" i="1"/>
  <c r="AL241" i="1"/>
  <c r="AJ241" i="1"/>
  <c r="AH241" i="1"/>
  <c r="AF241" i="1"/>
  <c r="AD241" i="1"/>
  <c r="AB241" i="1"/>
  <c r="Z241" i="1"/>
  <c r="X241" i="1"/>
  <c r="V241" i="1"/>
  <c r="T241" i="1"/>
  <c r="R241" i="1"/>
  <c r="P241" i="1"/>
  <c r="EI240" i="1"/>
  <c r="EH240" i="1"/>
  <c r="DX240" i="1"/>
  <c r="DV240" i="1"/>
  <c r="DR240" i="1"/>
  <c r="DP240" i="1"/>
  <c r="DN240" i="1"/>
  <c r="DN238" i="1" s="1"/>
  <c r="DL240" i="1"/>
  <c r="DJ240" i="1"/>
  <c r="DH240" i="1"/>
  <c r="DF240" i="1"/>
  <c r="DD240" i="1"/>
  <c r="DB240" i="1"/>
  <c r="CZ240" i="1"/>
  <c r="CX240" i="1"/>
  <c r="CV240" i="1"/>
  <c r="CT240" i="1"/>
  <c r="CR240" i="1"/>
  <c r="CP240" i="1"/>
  <c r="CN240" i="1"/>
  <c r="CL240" i="1"/>
  <c r="CJ240" i="1"/>
  <c r="CH240" i="1"/>
  <c r="CF240" i="1"/>
  <c r="CD240" i="1"/>
  <c r="CB240" i="1"/>
  <c r="BZ240" i="1"/>
  <c r="BX240" i="1"/>
  <c r="BV240" i="1"/>
  <c r="BT240" i="1"/>
  <c r="BR240" i="1"/>
  <c r="BP240" i="1"/>
  <c r="BN240" i="1"/>
  <c r="BL240" i="1"/>
  <c r="BJ240" i="1"/>
  <c r="BH240" i="1"/>
  <c r="BF240" i="1"/>
  <c r="BD240" i="1"/>
  <c r="BB240" i="1"/>
  <c r="AZ240" i="1"/>
  <c r="AX240" i="1"/>
  <c r="AV240" i="1"/>
  <c r="AT240" i="1"/>
  <c r="AR240" i="1"/>
  <c r="AP240" i="1"/>
  <c r="AN240" i="1"/>
  <c r="AL240" i="1"/>
  <c r="AJ240" i="1"/>
  <c r="AH240" i="1"/>
  <c r="AF240" i="1"/>
  <c r="AD240" i="1"/>
  <c r="AB240" i="1"/>
  <c r="Z240" i="1"/>
  <c r="X240" i="1"/>
  <c r="V240" i="1"/>
  <c r="T240" i="1"/>
  <c r="R240" i="1"/>
  <c r="P240" i="1"/>
  <c r="EI239" i="1"/>
  <c r="ED239" i="1"/>
  <c r="DV239" i="1"/>
  <c r="DP239" i="1"/>
  <c r="DL239" i="1"/>
  <c r="DJ239" i="1"/>
  <c r="DH239" i="1"/>
  <c r="DF239" i="1"/>
  <c r="DF238" i="1" s="1"/>
  <c r="DD239" i="1"/>
  <c r="DB239" i="1"/>
  <c r="CZ239" i="1"/>
  <c r="CX239" i="1"/>
  <c r="CV239" i="1"/>
  <c r="CT239" i="1"/>
  <c r="CR239" i="1"/>
  <c r="CP239" i="1"/>
  <c r="CN239" i="1"/>
  <c r="CJ239" i="1"/>
  <c r="CH239" i="1"/>
  <c r="CF239" i="1"/>
  <c r="CD239" i="1"/>
  <c r="CD238" i="1" s="1"/>
  <c r="CB239" i="1"/>
  <c r="BZ239" i="1"/>
  <c r="BX239" i="1"/>
  <c r="BV239" i="1"/>
  <c r="BT239" i="1"/>
  <c r="BR239" i="1"/>
  <c r="BR238" i="1" s="1"/>
  <c r="BP239" i="1"/>
  <c r="BN239" i="1"/>
  <c r="BL239" i="1"/>
  <c r="BJ239" i="1"/>
  <c r="BH239" i="1"/>
  <c r="BF239" i="1"/>
  <c r="BF238" i="1" s="1"/>
  <c r="BD239" i="1"/>
  <c r="BB239" i="1"/>
  <c r="AZ239" i="1"/>
  <c r="AX239" i="1"/>
  <c r="AV239" i="1"/>
  <c r="AT239" i="1"/>
  <c r="AT238" i="1" s="1"/>
  <c r="AR239" i="1"/>
  <c r="AN239" i="1"/>
  <c r="AL239" i="1"/>
  <c r="AJ239" i="1"/>
  <c r="AH239" i="1"/>
  <c r="AF239" i="1"/>
  <c r="AD239" i="1"/>
  <c r="AB239" i="1"/>
  <c r="Z239" i="1"/>
  <c r="X239" i="1"/>
  <c r="V239" i="1"/>
  <c r="T239" i="1"/>
  <c r="R239" i="1"/>
  <c r="P239" i="1"/>
  <c r="EF238" i="1"/>
  <c r="EE238" i="1"/>
  <c r="ED238" i="1"/>
  <c r="EC238" i="1"/>
  <c r="EB238" i="1"/>
  <c r="EA238" i="1"/>
  <c r="DZ238" i="1"/>
  <c r="DY238" i="1"/>
  <c r="DW238" i="1"/>
  <c r="DU238" i="1"/>
  <c r="DT238" i="1"/>
  <c r="DS238" i="1"/>
  <c r="DR238" i="1"/>
  <c r="DQ238" i="1"/>
  <c r="DO238" i="1"/>
  <c r="DM238" i="1"/>
  <c r="DK238" i="1"/>
  <c r="DI238" i="1"/>
  <c r="DG238" i="1"/>
  <c r="DE238" i="1"/>
  <c r="DC238" i="1"/>
  <c r="DA238" i="1"/>
  <c r="CY238" i="1"/>
  <c r="CW238" i="1"/>
  <c r="CU238" i="1"/>
  <c r="CS238" i="1"/>
  <c r="CQ238" i="1"/>
  <c r="CO238" i="1"/>
  <c r="CM238" i="1"/>
  <c r="CK238" i="1"/>
  <c r="CJ238" i="1"/>
  <c r="CI238" i="1"/>
  <c r="CG238" i="1"/>
  <c r="CE238" i="1"/>
  <c r="CC238" i="1"/>
  <c r="CA238" i="1"/>
  <c r="BY238" i="1"/>
  <c r="BW238" i="1"/>
  <c r="BU238" i="1"/>
  <c r="BS238" i="1"/>
  <c r="BQ238" i="1"/>
  <c r="BO238" i="1"/>
  <c r="BM238" i="1"/>
  <c r="BK238" i="1"/>
  <c r="BI238" i="1"/>
  <c r="BG238" i="1"/>
  <c r="BE238" i="1"/>
  <c r="BC238" i="1"/>
  <c r="BA238" i="1"/>
  <c r="AY238" i="1"/>
  <c r="AW238" i="1"/>
  <c r="AU238" i="1"/>
  <c r="AS238" i="1"/>
  <c r="AQ238" i="1"/>
  <c r="AO238" i="1"/>
  <c r="AM238" i="1"/>
  <c r="AK238" i="1"/>
  <c r="AI238" i="1"/>
  <c r="AG238" i="1"/>
  <c r="AE238" i="1"/>
  <c r="AC238" i="1"/>
  <c r="AA238" i="1"/>
  <c r="Z238" i="1"/>
  <c r="Y238" i="1"/>
  <c r="W238" i="1"/>
  <c r="U238" i="1"/>
  <c r="S238" i="1"/>
  <c r="Q238" i="1"/>
  <c r="O238" i="1"/>
  <c r="EI237" i="1"/>
  <c r="EH237" i="1"/>
  <c r="DX237" i="1"/>
  <c r="DV237" i="1"/>
  <c r="DR237" i="1"/>
  <c r="DP237" i="1"/>
  <c r="DN237" i="1"/>
  <c r="DL237" i="1"/>
  <c r="DJ237" i="1"/>
  <c r="DH237" i="1"/>
  <c r="DF237" i="1"/>
  <c r="DD237" i="1"/>
  <c r="DB237" i="1"/>
  <c r="CZ237" i="1"/>
  <c r="CX237" i="1"/>
  <c r="CV237" i="1"/>
  <c r="CT237" i="1"/>
  <c r="CR237" i="1"/>
  <c r="CP237" i="1"/>
  <c r="CN237" i="1"/>
  <c r="CL237" i="1"/>
  <c r="CJ237" i="1"/>
  <c r="CH237" i="1"/>
  <c r="CF237" i="1"/>
  <c r="CD237" i="1"/>
  <c r="CB237" i="1"/>
  <c r="BZ237" i="1"/>
  <c r="BX237" i="1"/>
  <c r="BV237" i="1"/>
  <c r="BT237" i="1"/>
  <c r="BR237" i="1"/>
  <c r="BP237" i="1"/>
  <c r="BN237" i="1"/>
  <c r="BL237" i="1"/>
  <c r="BJ237" i="1"/>
  <c r="BH237" i="1"/>
  <c r="BF237" i="1"/>
  <c r="BD237" i="1"/>
  <c r="BB237" i="1"/>
  <c r="AZ237" i="1"/>
  <c r="AX237" i="1"/>
  <c r="AV237" i="1"/>
  <c r="AT237" i="1"/>
  <c r="AR237" i="1"/>
  <c r="AP237" i="1"/>
  <c r="AN237" i="1"/>
  <c r="AL237" i="1"/>
  <c r="AJ237" i="1"/>
  <c r="AH237" i="1"/>
  <c r="AF237" i="1"/>
  <c r="AD237" i="1"/>
  <c r="AB237" i="1"/>
  <c r="Z237" i="1"/>
  <c r="X237" i="1"/>
  <c r="V237" i="1"/>
  <c r="T237" i="1"/>
  <c r="R237" i="1"/>
  <c r="P237" i="1"/>
  <c r="EI236" i="1"/>
  <c r="EH236" i="1"/>
  <c r="DX236" i="1"/>
  <c r="DV236" i="1"/>
  <c r="DR236" i="1"/>
  <c r="DP236" i="1"/>
  <c r="DN236" i="1"/>
  <c r="DL236" i="1"/>
  <c r="DJ236" i="1"/>
  <c r="DH236" i="1"/>
  <c r="DF236" i="1"/>
  <c r="DD236" i="1"/>
  <c r="DB236" i="1"/>
  <c r="CZ236" i="1"/>
  <c r="CX236" i="1"/>
  <c r="CV236" i="1"/>
  <c r="CT236" i="1"/>
  <c r="CR236" i="1"/>
  <c r="CP236" i="1"/>
  <c r="CN236" i="1"/>
  <c r="CL236" i="1"/>
  <c r="CJ236" i="1"/>
  <c r="CH236" i="1"/>
  <c r="CF236" i="1"/>
  <c r="CD236" i="1"/>
  <c r="CB236" i="1"/>
  <c r="BZ236" i="1"/>
  <c r="BX236" i="1"/>
  <c r="BV236" i="1"/>
  <c r="BT236" i="1"/>
  <c r="BR236" i="1"/>
  <c r="BP236" i="1"/>
  <c r="BN236" i="1"/>
  <c r="BL236" i="1"/>
  <c r="BJ236" i="1"/>
  <c r="BH236" i="1"/>
  <c r="BF236" i="1"/>
  <c r="BD236" i="1"/>
  <c r="BB236" i="1"/>
  <c r="AZ236" i="1"/>
  <c r="AX236" i="1"/>
  <c r="AV236" i="1"/>
  <c r="AT236" i="1"/>
  <c r="AR236" i="1"/>
  <c r="AP236" i="1"/>
  <c r="AN236" i="1"/>
  <c r="AL236" i="1"/>
  <c r="AJ236" i="1"/>
  <c r="AH236" i="1"/>
  <c r="AF236" i="1"/>
  <c r="AD236" i="1"/>
  <c r="AB236" i="1"/>
  <c r="Z236" i="1"/>
  <c r="X236" i="1"/>
  <c r="V236" i="1"/>
  <c r="T236" i="1"/>
  <c r="R236" i="1"/>
  <c r="P236" i="1"/>
  <c r="EI235" i="1"/>
  <c r="EI234" i="1" s="1"/>
  <c r="EH235" i="1"/>
  <c r="DX235" i="1"/>
  <c r="DV235" i="1"/>
  <c r="DR235" i="1"/>
  <c r="DP235" i="1"/>
  <c r="DN235" i="1"/>
  <c r="DL235" i="1"/>
  <c r="DJ235" i="1"/>
  <c r="DH235" i="1"/>
  <c r="DH234" i="1" s="1"/>
  <c r="DF235" i="1"/>
  <c r="DD235" i="1"/>
  <c r="DB235" i="1"/>
  <c r="CZ235" i="1"/>
  <c r="CX235" i="1"/>
  <c r="CV235" i="1"/>
  <c r="CV234" i="1" s="1"/>
  <c r="CT235" i="1"/>
  <c r="CR235" i="1"/>
  <c r="CP235" i="1"/>
  <c r="CN235" i="1"/>
  <c r="CL235" i="1"/>
  <c r="CJ235" i="1"/>
  <c r="CJ234" i="1" s="1"/>
  <c r="CH235" i="1"/>
  <c r="CF235" i="1"/>
  <c r="CD235" i="1"/>
  <c r="CB235" i="1"/>
  <c r="BZ235" i="1"/>
  <c r="BX235" i="1"/>
  <c r="BX234" i="1" s="1"/>
  <c r="BV235" i="1"/>
  <c r="BT235" i="1"/>
  <c r="BR235" i="1"/>
  <c r="BP235" i="1"/>
  <c r="BN235" i="1"/>
  <c r="BL235" i="1"/>
  <c r="BJ235" i="1"/>
  <c r="BH235" i="1"/>
  <c r="BF235" i="1"/>
  <c r="BD235" i="1"/>
  <c r="BB235" i="1"/>
  <c r="AZ235" i="1"/>
  <c r="AZ234" i="1" s="1"/>
  <c r="AX235" i="1"/>
  <c r="AV235" i="1"/>
  <c r="AT235" i="1"/>
  <c r="AR235" i="1"/>
  <c r="AP235" i="1"/>
  <c r="AN235" i="1"/>
  <c r="AN234" i="1" s="1"/>
  <c r="AL235" i="1"/>
  <c r="AJ235" i="1"/>
  <c r="AH235" i="1"/>
  <c r="AF235" i="1"/>
  <c r="AD235" i="1"/>
  <c r="AB235" i="1"/>
  <c r="AB234" i="1" s="1"/>
  <c r="Z235" i="1"/>
  <c r="X235" i="1"/>
  <c r="V235" i="1"/>
  <c r="T235" i="1"/>
  <c r="R235" i="1"/>
  <c r="P235" i="1"/>
  <c r="P234" i="1" s="1"/>
  <c r="EF234" i="1"/>
  <c r="EE234" i="1"/>
  <c r="ED234" i="1"/>
  <c r="EC234" i="1"/>
  <c r="EB234" i="1"/>
  <c r="EA234" i="1"/>
  <c r="DZ234" i="1"/>
  <c r="DY234" i="1"/>
  <c r="DW234" i="1"/>
  <c r="DU234" i="1"/>
  <c r="DT234" i="1"/>
  <c r="DS234" i="1"/>
  <c r="DQ234" i="1"/>
  <c r="DO234" i="1"/>
  <c r="DM234" i="1"/>
  <c r="DK234" i="1"/>
  <c r="DI234" i="1"/>
  <c r="DG234" i="1"/>
  <c r="DE234" i="1"/>
  <c r="DC234" i="1"/>
  <c r="DA234" i="1"/>
  <c r="CY234" i="1"/>
  <c r="CW234" i="1"/>
  <c r="CU234" i="1"/>
  <c r="CS234" i="1"/>
  <c r="CQ234" i="1"/>
  <c r="CO234" i="1"/>
  <c r="CM234" i="1"/>
  <c r="CK234" i="1"/>
  <c r="CI234" i="1"/>
  <c r="CG234" i="1"/>
  <c r="CE234" i="1"/>
  <c r="CC234" i="1"/>
  <c r="CA234" i="1"/>
  <c r="BY234" i="1"/>
  <c r="BW234" i="1"/>
  <c r="BU234" i="1"/>
  <c r="BS234" i="1"/>
  <c r="BQ234" i="1"/>
  <c r="BO234" i="1"/>
  <c r="BM234" i="1"/>
  <c r="BL234" i="1"/>
  <c r="BK234" i="1"/>
  <c r="BI234" i="1"/>
  <c r="BG234" i="1"/>
  <c r="BE234" i="1"/>
  <c r="BC234" i="1"/>
  <c r="BA234" i="1"/>
  <c r="AY234" i="1"/>
  <c r="AW234" i="1"/>
  <c r="AU234" i="1"/>
  <c r="AS234" i="1"/>
  <c r="AQ234" i="1"/>
  <c r="AO234" i="1"/>
  <c r="AM234" i="1"/>
  <c r="AK234" i="1"/>
  <c r="AI234" i="1"/>
  <c r="AG234" i="1"/>
  <c r="AE234" i="1"/>
  <c r="AC234" i="1"/>
  <c r="AA234" i="1"/>
  <c r="Y234" i="1"/>
  <c r="W234" i="1"/>
  <c r="U234" i="1"/>
  <c r="S234" i="1"/>
  <c r="Q234" i="1"/>
  <c r="O234" i="1"/>
  <c r="EI233" i="1"/>
  <c r="EI232" i="1" s="1"/>
  <c r="EH233" i="1"/>
  <c r="DX233" i="1"/>
  <c r="DX232" i="1" s="1"/>
  <c r="DV233" i="1"/>
  <c r="DV232" i="1" s="1"/>
  <c r="DR233" i="1"/>
  <c r="DR232" i="1" s="1"/>
  <c r="DP233" i="1"/>
  <c r="DN233" i="1"/>
  <c r="DN232" i="1" s="1"/>
  <c r="DL233" i="1"/>
  <c r="DJ233" i="1"/>
  <c r="DJ232" i="1" s="1"/>
  <c r="DH233" i="1"/>
  <c r="DH232" i="1" s="1"/>
  <c r="DD233" i="1"/>
  <c r="DD232" i="1" s="1"/>
  <c r="DB233" i="1"/>
  <c r="CZ233" i="1"/>
  <c r="CZ232" i="1" s="1"/>
  <c r="CX233" i="1"/>
  <c r="CX232" i="1" s="1"/>
  <c r="CV233" i="1"/>
  <c r="CV232" i="1" s="1"/>
  <c r="CT233" i="1"/>
  <c r="CT232" i="1" s="1"/>
  <c r="CR233" i="1"/>
  <c r="CR232" i="1" s="1"/>
  <c r="CP233" i="1"/>
  <c r="CN233" i="1"/>
  <c r="CN232" i="1" s="1"/>
  <c r="CL233" i="1"/>
  <c r="CL232" i="1" s="1"/>
  <c r="CJ233" i="1"/>
  <c r="CJ232" i="1" s="1"/>
  <c r="CH233" i="1"/>
  <c r="CH232" i="1" s="1"/>
  <c r="CF233" i="1"/>
  <c r="CF232" i="1" s="1"/>
  <c r="CD233" i="1"/>
  <c r="CB233" i="1"/>
  <c r="CB232" i="1" s="1"/>
  <c r="BZ233" i="1"/>
  <c r="BZ232" i="1" s="1"/>
  <c r="BX233" i="1"/>
  <c r="BX232" i="1" s="1"/>
  <c r="BV233" i="1"/>
  <c r="BV232" i="1" s="1"/>
  <c r="BT233" i="1"/>
  <c r="BT232" i="1" s="1"/>
  <c r="BR233" i="1"/>
  <c r="BP233" i="1"/>
  <c r="BP232" i="1" s="1"/>
  <c r="BN233" i="1"/>
  <c r="BN232" i="1" s="1"/>
  <c r="BL233" i="1"/>
  <c r="BL232" i="1" s="1"/>
  <c r="BJ233" i="1"/>
  <c r="BJ232" i="1" s="1"/>
  <c r="BH233" i="1"/>
  <c r="BH232" i="1" s="1"/>
  <c r="BF233" i="1"/>
  <c r="BD233" i="1"/>
  <c r="BD232" i="1" s="1"/>
  <c r="BB233" i="1"/>
  <c r="BB232" i="1" s="1"/>
  <c r="AZ233" i="1"/>
  <c r="AZ232" i="1" s="1"/>
  <c r="AX233" i="1"/>
  <c r="AX232" i="1" s="1"/>
  <c r="AV233" i="1"/>
  <c r="AV232" i="1" s="1"/>
  <c r="AT233" i="1"/>
  <c r="AR233" i="1"/>
  <c r="AR232" i="1" s="1"/>
  <c r="AP233" i="1"/>
  <c r="AP232" i="1" s="1"/>
  <c r="AN233" i="1"/>
  <c r="AN232" i="1" s="1"/>
  <c r="AL233" i="1"/>
  <c r="AL232" i="1" s="1"/>
  <c r="AJ233" i="1"/>
  <c r="AJ232" i="1" s="1"/>
  <c r="AH233" i="1"/>
  <c r="AH232" i="1" s="1"/>
  <c r="AF233" i="1"/>
  <c r="AF232" i="1" s="1"/>
  <c r="AD233" i="1"/>
  <c r="AD232" i="1" s="1"/>
  <c r="AB233" i="1"/>
  <c r="AB232" i="1" s="1"/>
  <c r="Z233" i="1"/>
  <c r="Z232" i="1" s="1"/>
  <c r="X233" i="1"/>
  <c r="X232" i="1" s="1"/>
  <c r="V233" i="1"/>
  <c r="T233" i="1"/>
  <c r="T232" i="1" s="1"/>
  <c r="R233" i="1"/>
  <c r="R232" i="1" s="1"/>
  <c r="P233" i="1"/>
  <c r="EF232" i="1"/>
  <c r="EE232" i="1"/>
  <c r="ED232" i="1"/>
  <c r="EC232" i="1"/>
  <c r="EB232" i="1"/>
  <c r="EA232" i="1"/>
  <c r="DZ232" i="1"/>
  <c r="DY232" i="1"/>
  <c r="DW232" i="1"/>
  <c r="DU232" i="1"/>
  <c r="DT232" i="1"/>
  <c r="DS232" i="1"/>
  <c r="DQ232" i="1"/>
  <c r="DP232" i="1"/>
  <c r="DO232" i="1"/>
  <c r="DM232" i="1"/>
  <c r="DL232" i="1"/>
  <c r="DK232" i="1"/>
  <c r="DI232" i="1"/>
  <c r="DG232" i="1"/>
  <c r="DF232" i="1"/>
  <c r="DE232" i="1"/>
  <c r="DC232" i="1"/>
  <c r="DB232" i="1"/>
  <c r="DA232" i="1"/>
  <c r="CY232" i="1"/>
  <c r="CW232" i="1"/>
  <c r="CU232" i="1"/>
  <c r="CS232" i="1"/>
  <c r="CQ232" i="1"/>
  <c r="CP232" i="1"/>
  <c r="CO232" i="1"/>
  <c r="CM232" i="1"/>
  <c r="CK232" i="1"/>
  <c r="CI232" i="1"/>
  <c r="CG232" i="1"/>
  <c r="CE232" i="1"/>
  <c r="CD232" i="1"/>
  <c r="CC232" i="1"/>
  <c r="CA232" i="1"/>
  <c r="BY232" i="1"/>
  <c r="BW232" i="1"/>
  <c r="BU232" i="1"/>
  <c r="BS232" i="1"/>
  <c r="BR232" i="1"/>
  <c r="BQ232" i="1"/>
  <c r="BO232" i="1"/>
  <c r="BM232" i="1"/>
  <c r="BK232" i="1"/>
  <c r="BI232" i="1"/>
  <c r="BG232" i="1"/>
  <c r="BF232" i="1"/>
  <c r="BE232" i="1"/>
  <c r="BC232" i="1"/>
  <c r="BA232" i="1"/>
  <c r="AY232" i="1"/>
  <c r="AW232" i="1"/>
  <c r="AU232" i="1"/>
  <c r="AT232" i="1"/>
  <c r="AS232" i="1"/>
  <c r="AQ232" i="1"/>
  <c r="AO232" i="1"/>
  <c r="AM232" i="1"/>
  <c r="AK232" i="1"/>
  <c r="AI232" i="1"/>
  <c r="AG232" i="1"/>
  <c r="AE232" i="1"/>
  <c r="AC232" i="1"/>
  <c r="AA232" i="1"/>
  <c r="Y232" i="1"/>
  <c r="W232" i="1"/>
  <c r="V232" i="1"/>
  <c r="U232" i="1"/>
  <c r="S232" i="1"/>
  <c r="Q232" i="1"/>
  <c r="O232" i="1"/>
  <c r="EI231" i="1"/>
  <c r="EH231" i="1"/>
  <c r="DX231" i="1"/>
  <c r="DV231" i="1"/>
  <c r="DR231" i="1"/>
  <c r="DP231" i="1"/>
  <c r="DN231" i="1"/>
  <c r="DL231" i="1"/>
  <c r="DJ231" i="1"/>
  <c r="DH231" i="1"/>
  <c r="DF231" i="1"/>
  <c r="DD231" i="1"/>
  <c r="DB231" i="1"/>
  <c r="CZ231" i="1"/>
  <c r="CX231" i="1"/>
  <c r="CV231" i="1"/>
  <c r="CT231" i="1"/>
  <c r="CR231" i="1"/>
  <c r="CP231" i="1"/>
  <c r="CN231" i="1"/>
  <c r="CL231" i="1"/>
  <c r="CJ231" i="1"/>
  <c r="CH231" i="1"/>
  <c r="CF231" i="1"/>
  <c r="CD231" i="1"/>
  <c r="CB231" i="1"/>
  <c r="BZ231" i="1"/>
  <c r="BX231" i="1"/>
  <c r="BV231" i="1"/>
  <c r="BT231" i="1"/>
  <c r="BR231" i="1"/>
  <c r="BP231" i="1"/>
  <c r="BN231" i="1"/>
  <c r="BL231" i="1"/>
  <c r="BJ231" i="1"/>
  <c r="BH231" i="1"/>
  <c r="BF231" i="1"/>
  <c r="BD231" i="1"/>
  <c r="BB231" i="1"/>
  <c r="AZ231" i="1"/>
  <c r="AX231" i="1"/>
  <c r="AV231" i="1"/>
  <c r="AT231" i="1"/>
  <c r="AR231" i="1"/>
  <c r="AP231" i="1"/>
  <c r="AN231" i="1"/>
  <c r="AL231" i="1"/>
  <c r="AJ231" i="1"/>
  <c r="AH231" i="1"/>
  <c r="AF231" i="1"/>
  <c r="AD231" i="1"/>
  <c r="AB231" i="1"/>
  <c r="Z231" i="1"/>
  <c r="X231" i="1"/>
  <c r="V231" i="1"/>
  <c r="T231" i="1"/>
  <c r="R231" i="1"/>
  <c r="P231" i="1"/>
  <c r="EI230" i="1"/>
  <c r="EH230" i="1"/>
  <c r="DX230" i="1"/>
  <c r="DV230" i="1"/>
  <c r="DR230" i="1"/>
  <c r="DP230" i="1"/>
  <c r="DN230" i="1"/>
  <c r="DL230" i="1"/>
  <c r="DJ230" i="1"/>
  <c r="DH230" i="1"/>
  <c r="DF230" i="1"/>
  <c r="DD230" i="1"/>
  <c r="DB230" i="1"/>
  <c r="CZ230" i="1"/>
  <c r="CX230" i="1"/>
  <c r="CV230" i="1"/>
  <c r="CT230" i="1"/>
  <c r="CR230" i="1"/>
  <c r="CP230" i="1"/>
  <c r="CN230" i="1"/>
  <c r="CL230" i="1"/>
  <c r="CJ230" i="1"/>
  <c r="CH230" i="1"/>
  <c r="CF230" i="1"/>
  <c r="CD230" i="1"/>
  <c r="CB230" i="1"/>
  <c r="BZ230" i="1"/>
  <c r="BX230" i="1"/>
  <c r="BV230" i="1"/>
  <c r="BT230" i="1"/>
  <c r="BR230" i="1"/>
  <c r="BP230" i="1"/>
  <c r="BN230" i="1"/>
  <c r="BL230" i="1"/>
  <c r="BJ230" i="1"/>
  <c r="BH230" i="1"/>
  <c r="BF230" i="1"/>
  <c r="BD230" i="1"/>
  <c r="BB230" i="1"/>
  <c r="AZ230" i="1"/>
  <c r="AX230" i="1"/>
  <c r="AV230" i="1"/>
  <c r="AT230" i="1"/>
  <c r="AR230" i="1"/>
  <c r="AP230" i="1"/>
  <c r="AN230" i="1"/>
  <c r="AL230" i="1"/>
  <c r="AJ230" i="1"/>
  <c r="AH230" i="1"/>
  <c r="AF230" i="1"/>
  <c r="AD230" i="1"/>
  <c r="AB230" i="1"/>
  <c r="Z230" i="1"/>
  <c r="X230" i="1"/>
  <c r="V230" i="1"/>
  <c r="T230" i="1"/>
  <c r="R230" i="1"/>
  <c r="P230" i="1"/>
  <c r="EI229" i="1"/>
  <c r="EH229" i="1"/>
  <c r="DX229" i="1"/>
  <c r="DV229" i="1"/>
  <c r="DR229" i="1"/>
  <c r="DP229" i="1"/>
  <c r="DN229" i="1"/>
  <c r="DL229" i="1"/>
  <c r="DJ229" i="1"/>
  <c r="DH229" i="1"/>
  <c r="DF229" i="1"/>
  <c r="DD229" i="1"/>
  <c r="DB229" i="1"/>
  <c r="CZ229" i="1"/>
  <c r="CX229" i="1"/>
  <c r="CV229" i="1"/>
  <c r="CT229" i="1"/>
  <c r="CR229" i="1"/>
  <c r="CP229" i="1"/>
  <c r="CN229" i="1"/>
  <c r="CL229" i="1"/>
  <c r="CJ229" i="1"/>
  <c r="CH229" i="1"/>
  <c r="CF229" i="1"/>
  <c r="CD229" i="1"/>
  <c r="CB229" i="1"/>
  <c r="BZ229" i="1"/>
  <c r="BX229" i="1"/>
  <c r="BV229" i="1"/>
  <c r="BT229" i="1"/>
  <c r="BR229" i="1"/>
  <c r="BP229" i="1"/>
  <c r="BN229" i="1"/>
  <c r="BL229" i="1"/>
  <c r="BJ229" i="1"/>
  <c r="BH229" i="1"/>
  <c r="BF229" i="1"/>
  <c r="BD229" i="1"/>
  <c r="BB229" i="1"/>
  <c r="AZ229" i="1"/>
  <c r="AX229" i="1"/>
  <c r="AV229" i="1"/>
  <c r="AT229" i="1"/>
  <c r="AR229" i="1"/>
  <c r="AP229" i="1"/>
  <c r="AN229" i="1"/>
  <c r="AL229" i="1"/>
  <c r="AJ229" i="1"/>
  <c r="AH229" i="1"/>
  <c r="AF229" i="1"/>
  <c r="AD229" i="1"/>
  <c r="AB229" i="1"/>
  <c r="Z229" i="1"/>
  <c r="X229" i="1"/>
  <c r="V229" i="1"/>
  <c r="T229" i="1"/>
  <c r="R229" i="1"/>
  <c r="P229" i="1"/>
  <c r="EI228" i="1"/>
  <c r="EH228" i="1"/>
  <c r="DX228" i="1"/>
  <c r="DV228" i="1"/>
  <c r="DR228" i="1"/>
  <c r="DP228" i="1"/>
  <c r="DN228" i="1"/>
  <c r="DL228" i="1"/>
  <c r="DJ228" i="1"/>
  <c r="DH228" i="1"/>
  <c r="DF228" i="1"/>
  <c r="DD228" i="1"/>
  <c r="DB228" i="1"/>
  <c r="CZ228" i="1"/>
  <c r="CX228" i="1"/>
  <c r="CV228" i="1"/>
  <c r="CT228" i="1"/>
  <c r="CR228" i="1"/>
  <c r="CP228" i="1"/>
  <c r="CN228" i="1"/>
  <c r="CL228" i="1"/>
  <c r="CJ228" i="1"/>
  <c r="CH228" i="1"/>
  <c r="CF228" i="1"/>
  <c r="CD228" i="1"/>
  <c r="CB228" i="1"/>
  <c r="BZ228" i="1"/>
  <c r="BX228" i="1"/>
  <c r="BV228" i="1"/>
  <c r="BT228" i="1"/>
  <c r="BR228" i="1"/>
  <c r="BP228" i="1"/>
  <c r="BN228" i="1"/>
  <c r="BL228" i="1"/>
  <c r="BJ228" i="1"/>
  <c r="BH228" i="1"/>
  <c r="BF228" i="1"/>
  <c r="BD228" i="1"/>
  <c r="BB228" i="1"/>
  <c r="AZ228" i="1"/>
  <c r="AX228" i="1"/>
  <c r="AV228" i="1"/>
  <c r="AT228" i="1"/>
  <c r="AR228" i="1"/>
  <c r="AP228" i="1"/>
  <c r="AN228" i="1"/>
  <c r="AL228" i="1"/>
  <c r="AJ228" i="1"/>
  <c r="AH228" i="1"/>
  <c r="AF228" i="1"/>
  <c r="AD228" i="1"/>
  <c r="AB228" i="1"/>
  <c r="Z228" i="1"/>
  <c r="X228" i="1"/>
  <c r="V228" i="1"/>
  <c r="T228" i="1"/>
  <c r="R228" i="1"/>
  <c r="P228" i="1"/>
  <c r="EI227" i="1"/>
  <c r="EH227" i="1"/>
  <c r="DX227" i="1"/>
  <c r="DV227" i="1"/>
  <c r="DR227" i="1"/>
  <c r="DP227" i="1"/>
  <c r="DN227" i="1"/>
  <c r="DL227" i="1"/>
  <c r="DJ227" i="1"/>
  <c r="DH227" i="1"/>
  <c r="DF227" i="1"/>
  <c r="DD227" i="1"/>
  <c r="DB227" i="1"/>
  <c r="CZ227" i="1"/>
  <c r="CX227" i="1"/>
  <c r="CV227" i="1"/>
  <c r="CT227" i="1"/>
  <c r="CR227" i="1"/>
  <c r="CP227" i="1"/>
  <c r="CN227" i="1"/>
  <c r="CL227" i="1"/>
  <c r="CJ227" i="1"/>
  <c r="CH227" i="1"/>
  <c r="CF227" i="1"/>
  <c r="CD227" i="1"/>
  <c r="CB227" i="1"/>
  <c r="BZ227" i="1"/>
  <c r="BX227" i="1"/>
  <c r="BV227" i="1"/>
  <c r="BT227" i="1"/>
  <c r="BR227" i="1"/>
  <c r="BP227" i="1"/>
  <c r="BN227" i="1"/>
  <c r="BL227" i="1"/>
  <c r="BJ227" i="1"/>
  <c r="BH227" i="1"/>
  <c r="BF227" i="1"/>
  <c r="BD227" i="1"/>
  <c r="BB227" i="1"/>
  <c r="AZ227" i="1"/>
  <c r="AX227" i="1"/>
  <c r="AV227" i="1"/>
  <c r="AT227" i="1"/>
  <c r="AR227" i="1"/>
  <c r="AP227" i="1"/>
  <c r="AN227" i="1"/>
  <c r="AL227" i="1"/>
  <c r="AJ227" i="1"/>
  <c r="AH227" i="1"/>
  <c r="AF227" i="1"/>
  <c r="AD227" i="1"/>
  <c r="AB227" i="1"/>
  <c r="Z227" i="1"/>
  <c r="X227" i="1"/>
  <c r="V227" i="1"/>
  <c r="T227" i="1"/>
  <c r="R227" i="1"/>
  <c r="P227" i="1"/>
  <c r="EI226" i="1"/>
  <c r="EH226" i="1"/>
  <c r="DX226" i="1"/>
  <c r="DV226" i="1"/>
  <c r="DR226" i="1"/>
  <c r="DP226" i="1"/>
  <c r="DN226" i="1"/>
  <c r="DL226" i="1"/>
  <c r="DJ226" i="1"/>
  <c r="DH226" i="1"/>
  <c r="DF226" i="1"/>
  <c r="DD226" i="1"/>
  <c r="DB226" i="1"/>
  <c r="CZ226" i="1"/>
  <c r="CX226" i="1"/>
  <c r="CV226" i="1"/>
  <c r="CT226" i="1"/>
  <c r="CR226" i="1"/>
  <c r="CP226" i="1"/>
  <c r="CN226" i="1"/>
  <c r="CL226" i="1"/>
  <c r="CJ226" i="1"/>
  <c r="CH226" i="1"/>
  <c r="CF226" i="1"/>
  <c r="CD226" i="1"/>
  <c r="CB226" i="1"/>
  <c r="BZ226" i="1"/>
  <c r="BX226" i="1"/>
  <c r="BV226" i="1"/>
  <c r="BT226" i="1"/>
  <c r="BR226" i="1"/>
  <c r="BP226" i="1"/>
  <c r="BN226" i="1"/>
  <c r="BL226" i="1"/>
  <c r="BJ226" i="1"/>
  <c r="BH226" i="1"/>
  <c r="BF226" i="1"/>
  <c r="BD226" i="1"/>
  <c r="BB226" i="1"/>
  <c r="AZ226" i="1"/>
  <c r="AX226" i="1"/>
  <c r="AV226" i="1"/>
  <c r="AT226" i="1"/>
  <c r="AR226" i="1"/>
  <c r="AP226" i="1"/>
  <c r="AN226" i="1"/>
  <c r="AL226" i="1"/>
  <c r="AJ226" i="1"/>
  <c r="AH226" i="1"/>
  <c r="AF226" i="1"/>
  <c r="AD226" i="1"/>
  <c r="AB226" i="1"/>
  <c r="Z226" i="1"/>
  <c r="X226" i="1"/>
  <c r="V226" i="1"/>
  <c r="T226" i="1"/>
  <c r="R226" i="1"/>
  <c r="P226" i="1"/>
  <c r="EI225" i="1"/>
  <c r="EH225" i="1"/>
  <c r="DX225" i="1"/>
  <c r="DV225" i="1"/>
  <c r="DR225" i="1"/>
  <c r="DP225" i="1"/>
  <c r="DN225" i="1"/>
  <c r="DL225" i="1"/>
  <c r="DJ225" i="1"/>
  <c r="DH225" i="1"/>
  <c r="DF225" i="1"/>
  <c r="DD225" i="1"/>
  <c r="DB225" i="1"/>
  <c r="CZ225" i="1"/>
  <c r="CX225" i="1"/>
  <c r="CV225" i="1"/>
  <c r="CT225" i="1"/>
  <c r="CR225" i="1"/>
  <c r="CP225" i="1"/>
  <c r="CN225" i="1"/>
  <c r="CL225" i="1"/>
  <c r="CJ225" i="1"/>
  <c r="CH225" i="1"/>
  <c r="CF225" i="1"/>
  <c r="CD225" i="1"/>
  <c r="CB225" i="1"/>
  <c r="BZ225" i="1"/>
  <c r="BX225" i="1"/>
  <c r="BV225" i="1"/>
  <c r="BT225" i="1"/>
  <c r="BR225" i="1"/>
  <c r="BP225" i="1"/>
  <c r="BN225" i="1"/>
  <c r="BL225" i="1"/>
  <c r="BJ225" i="1"/>
  <c r="BH225" i="1"/>
  <c r="BF225" i="1"/>
  <c r="BD225" i="1"/>
  <c r="BB225" i="1"/>
  <c r="AZ225" i="1"/>
  <c r="AX225" i="1"/>
  <c r="AV225" i="1"/>
  <c r="AT225" i="1"/>
  <c r="AR225" i="1"/>
  <c r="AP225" i="1"/>
  <c r="AN225" i="1"/>
  <c r="AL225" i="1"/>
  <c r="AJ225" i="1"/>
  <c r="AH225" i="1"/>
  <c r="AF225" i="1"/>
  <c r="AD225" i="1"/>
  <c r="AB225" i="1"/>
  <c r="Z225" i="1"/>
  <c r="X225" i="1"/>
  <c r="V225" i="1"/>
  <c r="T225" i="1"/>
  <c r="R225" i="1"/>
  <c r="P225" i="1"/>
  <c r="EI224" i="1"/>
  <c r="EH224" i="1"/>
  <c r="DX224" i="1"/>
  <c r="DV224" i="1"/>
  <c r="DR224" i="1"/>
  <c r="DP224" i="1"/>
  <c r="DN224" i="1"/>
  <c r="DL224" i="1"/>
  <c r="DJ224" i="1"/>
  <c r="DH224" i="1"/>
  <c r="DF224" i="1"/>
  <c r="DD224" i="1"/>
  <c r="DB224" i="1"/>
  <c r="CZ224" i="1"/>
  <c r="CX224" i="1"/>
  <c r="CV224" i="1"/>
  <c r="CT224" i="1"/>
  <c r="CR224" i="1"/>
  <c r="CP224" i="1"/>
  <c r="CN224" i="1"/>
  <c r="CL224" i="1"/>
  <c r="CJ224" i="1"/>
  <c r="CH224" i="1"/>
  <c r="CF224" i="1"/>
  <c r="CD224" i="1"/>
  <c r="CB224" i="1"/>
  <c r="BZ224" i="1"/>
  <c r="BX224" i="1"/>
  <c r="BV224" i="1"/>
  <c r="BT224" i="1"/>
  <c r="BR224" i="1"/>
  <c r="BP224" i="1"/>
  <c r="BN224" i="1"/>
  <c r="BL224" i="1"/>
  <c r="BJ224" i="1"/>
  <c r="BH224" i="1"/>
  <c r="BF224" i="1"/>
  <c r="BD224" i="1"/>
  <c r="BB224" i="1"/>
  <c r="AZ224" i="1"/>
  <c r="AX224" i="1"/>
  <c r="AV224" i="1"/>
  <c r="AT224" i="1"/>
  <c r="AR224" i="1"/>
  <c r="AR223" i="1" s="1"/>
  <c r="AP224" i="1"/>
  <c r="AN224" i="1"/>
  <c r="AL224" i="1"/>
  <c r="AJ224" i="1"/>
  <c r="AH224" i="1"/>
  <c r="AF224" i="1"/>
  <c r="AD224" i="1"/>
  <c r="AB224" i="1"/>
  <c r="Z224" i="1"/>
  <c r="X224" i="1"/>
  <c r="V224" i="1"/>
  <c r="T224" i="1"/>
  <c r="R224" i="1"/>
  <c r="P224" i="1"/>
  <c r="EF223" i="1"/>
  <c r="EE223" i="1"/>
  <c r="ED223" i="1"/>
  <c r="EC223" i="1"/>
  <c r="EB223" i="1"/>
  <c r="EA223" i="1"/>
  <c r="DZ223" i="1"/>
  <c r="DY223" i="1"/>
  <c r="DW223" i="1"/>
  <c r="DU223" i="1"/>
  <c r="DT223" i="1"/>
  <c r="DS223" i="1"/>
  <c r="DQ223" i="1"/>
  <c r="DO223" i="1"/>
  <c r="DM223" i="1"/>
  <c r="DK223" i="1"/>
  <c r="DI223" i="1"/>
  <c r="DG223" i="1"/>
  <c r="DE223" i="1"/>
  <c r="DC223" i="1"/>
  <c r="DA223" i="1"/>
  <c r="CZ223" i="1"/>
  <c r="CY223" i="1"/>
  <c r="CW223" i="1"/>
  <c r="CU223" i="1"/>
  <c r="CS223" i="1"/>
  <c r="CQ223" i="1"/>
  <c r="CO223" i="1"/>
  <c r="CM223" i="1"/>
  <c r="CK223" i="1"/>
  <c r="CI223" i="1"/>
  <c r="CG223" i="1"/>
  <c r="CE223" i="1"/>
  <c r="CC223" i="1"/>
  <c r="CB223" i="1"/>
  <c r="CA223" i="1"/>
  <c r="BY223" i="1"/>
  <c r="BW223" i="1"/>
  <c r="BU223" i="1"/>
  <c r="BS223" i="1"/>
  <c r="BQ223" i="1"/>
  <c r="BO223" i="1"/>
  <c r="BM223" i="1"/>
  <c r="BK223" i="1"/>
  <c r="BI223" i="1"/>
  <c r="BG223" i="1"/>
  <c r="BE223" i="1"/>
  <c r="BC223" i="1"/>
  <c r="BA223" i="1"/>
  <c r="AY223" i="1"/>
  <c r="AW223" i="1"/>
  <c r="AU223" i="1"/>
  <c r="AS223" i="1"/>
  <c r="AQ223" i="1"/>
  <c r="AO223" i="1"/>
  <c r="AM223" i="1"/>
  <c r="AK223" i="1"/>
  <c r="AI223" i="1"/>
  <c r="AG223" i="1"/>
  <c r="AF223" i="1"/>
  <c r="AE223" i="1"/>
  <c r="AC223" i="1"/>
  <c r="AA223" i="1"/>
  <c r="Y223" i="1"/>
  <c r="W223" i="1"/>
  <c r="U223" i="1"/>
  <c r="S223" i="1"/>
  <c r="Q223" i="1"/>
  <c r="O223" i="1"/>
  <c r="EI222" i="1"/>
  <c r="EH222" i="1"/>
  <c r="DX222" i="1"/>
  <c r="DV222" i="1"/>
  <c r="DR222" i="1"/>
  <c r="DP222" i="1"/>
  <c r="DN222" i="1"/>
  <c r="DL222" i="1"/>
  <c r="DJ222" i="1"/>
  <c r="DH222" i="1"/>
  <c r="DF222" i="1"/>
  <c r="DD222" i="1"/>
  <c r="DB222" i="1"/>
  <c r="CZ222" i="1"/>
  <c r="CX222" i="1"/>
  <c r="CV222" i="1"/>
  <c r="CT222" i="1"/>
  <c r="CR222" i="1"/>
  <c r="CP222" i="1"/>
  <c r="CN222" i="1"/>
  <c r="CL222" i="1"/>
  <c r="CJ222" i="1"/>
  <c r="CH222" i="1"/>
  <c r="CF222" i="1"/>
  <c r="CD222" i="1"/>
  <c r="CB222" i="1"/>
  <c r="BZ222" i="1"/>
  <c r="BX222" i="1"/>
  <c r="BV222" i="1"/>
  <c r="BT222" i="1"/>
  <c r="BR222" i="1"/>
  <c r="BP222" i="1"/>
  <c r="BN222" i="1"/>
  <c r="BL222" i="1"/>
  <c r="BJ222" i="1"/>
  <c r="BH222" i="1"/>
  <c r="BF222" i="1"/>
  <c r="BD222" i="1"/>
  <c r="BB222" i="1"/>
  <c r="AZ222" i="1"/>
  <c r="AX222" i="1"/>
  <c r="AV222" i="1"/>
  <c r="AT222" i="1"/>
  <c r="AR222" i="1"/>
  <c r="AP222" i="1"/>
  <c r="AN222" i="1"/>
  <c r="AL222" i="1"/>
  <c r="AJ222" i="1"/>
  <c r="AH222" i="1"/>
  <c r="AF222" i="1"/>
  <c r="AD222" i="1"/>
  <c r="AB222" i="1"/>
  <c r="Z222" i="1"/>
  <c r="X222" i="1"/>
  <c r="V222" i="1"/>
  <c r="T222" i="1"/>
  <c r="R222" i="1"/>
  <c r="P222" i="1"/>
  <c r="EI221" i="1"/>
  <c r="EH221" i="1"/>
  <c r="DX221" i="1"/>
  <c r="DV221" i="1"/>
  <c r="DR221" i="1"/>
  <c r="DP221" i="1"/>
  <c r="DN221" i="1"/>
  <c r="DL221" i="1"/>
  <c r="DJ221" i="1"/>
  <c r="DH221" i="1"/>
  <c r="DF221" i="1"/>
  <c r="DD221" i="1"/>
  <c r="DB221" i="1"/>
  <c r="CZ221" i="1"/>
  <c r="CX221" i="1"/>
  <c r="CV221" i="1"/>
  <c r="CT221" i="1"/>
  <c r="CR221" i="1"/>
  <c r="CP221" i="1"/>
  <c r="CN221" i="1"/>
  <c r="CL221" i="1"/>
  <c r="CJ221" i="1"/>
  <c r="CH221" i="1"/>
  <c r="CF221" i="1"/>
  <c r="CD221" i="1"/>
  <c r="CB221" i="1"/>
  <c r="BZ221" i="1"/>
  <c r="BX221" i="1"/>
  <c r="BV221" i="1"/>
  <c r="BT221" i="1"/>
  <c r="BR221" i="1"/>
  <c r="BP221" i="1"/>
  <c r="BN221" i="1"/>
  <c r="BL221" i="1"/>
  <c r="BJ221" i="1"/>
  <c r="BH221" i="1"/>
  <c r="BF221" i="1"/>
  <c r="BD221" i="1"/>
  <c r="BB221" i="1"/>
  <c r="AZ221" i="1"/>
  <c r="AX221" i="1"/>
  <c r="AV221" i="1"/>
  <c r="AT221" i="1"/>
  <c r="AR221" i="1"/>
  <c r="AP221" i="1"/>
  <c r="AN221" i="1"/>
  <c r="AL221" i="1"/>
  <c r="AJ221" i="1"/>
  <c r="AH221" i="1"/>
  <c r="AF221" i="1"/>
  <c r="AD221" i="1"/>
  <c r="AB221" i="1"/>
  <c r="Z221" i="1"/>
  <c r="X221" i="1"/>
  <c r="V221" i="1"/>
  <c r="T221" i="1"/>
  <c r="R221" i="1"/>
  <c r="P221" i="1"/>
  <c r="EI220" i="1"/>
  <c r="ED220" i="1"/>
  <c r="DV220" i="1"/>
  <c r="DP220" i="1"/>
  <c r="DL220" i="1"/>
  <c r="DJ220" i="1"/>
  <c r="DH220" i="1"/>
  <c r="DF220" i="1"/>
  <c r="DD220" i="1"/>
  <c r="DB220" i="1"/>
  <c r="CZ220" i="1"/>
  <c r="CX220" i="1"/>
  <c r="CV220" i="1"/>
  <c r="CT220" i="1"/>
  <c r="CR220" i="1"/>
  <c r="CP220" i="1"/>
  <c r="CN220" i="1"/>
  <c r="CJ220" i="1"/>
  <c r="CH220" i="1"/>
  <c r="CF220" i="1"/>
  <c r="CD220" i="1"/>
  <c r="CB220" i="1"/>
  <c r="BZ220" i="1"/>
  <c r="BX220" i="1"/>
  <c r="BV220" i="1"/>
  <c r="BT220" i="1"/>
  <c r="BR220" i="1"/>
  <c r="BP220" i="1"/>
  <c r="BN220" i="1"/>
  <c r="BL220" i="1"/>
  <c r="BJ220" i="1"/>
  <c r="BH220" i="1"/>
  <c r="BF220" i="1"/>
  <c r="BD220" i="1"/>
  <c r="BB220" i="1"/>
  <c r="AZ220" i="1"/>
  <c r="AX220" i="1"/>
  <c r="AV220" i="1"/>
  <c r="AT220" i="1"/>
  <c r="AR220" i="1"/>
  <c r="AN220" i="1"/>
  <c r="AL220" i="1"/>
  <c r="AJ220" i="1"/>
  <c r="AH220" i="1"/>
  <c r="AF220" i="1"/>
  <c r="AD220" i="1"/>
  <c r="AB220" i="1"/>
  <c r="Z220" i="1"/>
  <c r="X220" i="1"/>
  <c r="V220" i="1"/>
  <c r="T220" i="1"/>
  <c r="R220" i="1"/>
  <c r="P220" i="1"/>
  <c r="ED219" i="1"/>
  <c r="DV219" i="1"/>
  <c r="DP219" i="1"/>
  <c r="DL219" i="1"/>
  <c r="DJ219" i="1"/>
  <c r="DH219" i="1"/>
  <c r="DF219" i="1"/>
  <c r="DD219" i="1"/>
  <c r="DB219" i="1"/>
  <c r="CZ219" i="1"/>
  <c r="CX219" i="1"/>
  <c r="CV219" i="1"/>
  <c r="CT219" i="1"/>
  <c r="CR219" i="1"/>
  <c r="CP219" i="1"/>
  <c r="CN219" i="1"/>
  <c r="CJ219" i="1"/>
  <c r="CH219" i="1"/>
  <c r="CF219" i="1"/>
  <c r="CD219" i="1"/>
  <c r="CB219" i="1"/>
  <c r="BZ219" i="1"/>
  <c r="BX219" i="1"/>
  <c r="BV219" i="1"/>
  <c r="BT219" i="1"/>
  <c r="BR219" i="1"/>
  <c r="BP219" i="1"/>
  <c r="BN219" i="1"/>
  <c r="BL219" i="1"/>
  <c r="BJ219" i="1"/>
  <c r="BH219" i="1"/>
  <c r="BF219" i="1"/>
  <c r="BE219" i="1"/>
  <c r="EI219" i="1" s="1"/>
  <c r="BD219" i="1"/>
  <c r="BB219" i="1"/>
  <c r="AZ219" i="1"/>
  <c r="AX219" i="1"/>
  <c r="AV219" i="1"/>
  <c r="AT219" i="1"/>
  <c r="AR219" i="1"/>
  <c r="AN219" i="1"/>
  <c r="AL219" i="1"/>
  <c r="AJ219" i="1"/>
  <c r="AH219" i="1"/>
  <c r="AF219" i="1"/>
  <c r="AD219" i="1"/>
  <c r="AB219" i="1"/>
  <c r="Z219" i="1"/>
  <c r="X219" i="1"/>
  <c r="V219" i="1"/>
  <c r="T219" i="1"/>
  <c r="R219" i="1"/>
  <c r="P219" i="1"/>
  <c r="ED218" i="1"/>
  <c r="DV218" i="1"/>
  <c r="DP218" i="1"/>
  <c r="DL218" i="1"/>
  <c r="DJ218" i="1"/>
  <c r="DH218" i="1"/>
  <c r="DF218" i="1"/>
  <c r="DD218" i="1"/>
  <c r="DB218" i="1"/>
  <c r="CZ218" i="1"/>
  <c r="CX218" i="1"/>
  <c r="CV218" i="1"/>
  <c r="CV216" i="1" s="1"/>
  <c r="CT218" i="1"/>
  <c r="CR218" i="1"/>
  <c r="CP218" i="1"/>
  <c r="CN218" i="1"/>
  <c r="CJ218" i="1"/>
  <c r="CH218" i="1"/>
  <c r="CF218" i="1"/>
  <c r="CD218" i="1"/>
  <c r="CB218" i="1"/>
  <c r="BZ218" i="1"/>
  <c r="BX218" i="1"/>
  <c r="BV218" i="1"/>
  <c r="BT218" i="1"/>
  <c r="BR218" i="1"/>
  <c r="BP218" i="1"/>
  <c r="BN218" i="1"/>
  <c r="BL218" i="1"/>
  <c r="BJ218" i="1"/>
  <c r="BH218" i="1"/>
  <c r="BE218" i="1"/>
  <c r="BD218" i="1"/>
  <c r="BB218" i="1"/>
  <c r="AZ218" i="1"/>
  <c r="AX218" i="1"/>
  <c r="AV218" i="1"/>
  <c r="AT218" i="1"/>
  <c r="AR218" i="1"/>
  <c r="AN218" i="1"/>
  <c r="AL218" i="1"/>
  <c r="AJ218" i="1"/>
  <c r="AH218" i="1"/>
  <c r="AF218" i="1"/>
  <c r="AD218" i="1"/>
  <c r="AB218" i="1"/>
  <c r="Z218" i="1"/>
  <c r="X218" i="1"/>
  <c r="V218" i="1"/>
  <c r="T218" i="1"/>
  <c r="R218" i="1"/>
  <c r="P218" i="1"/>
  <c r="EI217" i="1"/>
  <c r="EH217" i="1"/>
  <c r="DX217" i="1"/>
  <c r="DV217" i="1"/>
  <c r="DR217" i="1"/>
  <c r="DR216" i="1" s="1"/>
  <c r="DP217" i="1"/>
  <c r="DN217" i="1"/>
  <c r="DN216" i="1" s="1"/>
  <c r="DL217" i="1"/>
  <c r="DJ217" i="1"/>
  <c r="DH217" i="1"/>
  <c r="DF217" i="1"/>
  <c r="DD217" i="1"/>
  <c r="DB217" i="1"/>
  <c r="CZ217" i="1"/>
  <c r="CX217" i="1"/>
  <c r="CV217" i="1"/>
  <c r="CT217" i="1"/>
  <c r="CR217" i="1"/>
  <c r="CP217" i="1"/>
  <c r="CN217" i="1"/>
  <c r="CL217" i="1"/>
  <c r="CJ217" i="1"/>
  <c r="CH217" i="1"/>
  <c r="CF217" i="1"/>
  <c r="CD217" i="1"/>
  <c r="CD216" i="1" s="1"/>
  <c r="CB217" i="1"/>
  <c r="BZ217" i="1"/>
  <c r="BX217" i="1"/>
  <c r="BV217" i="1"/>
  <c r="BT217" i="1"/>
  <c r="BR217" i="1"/>
  <c r="BP217" i="1"/>
  <c r="BN217" i="1"/>
  <c r="BL217" i="1"/>
  <c r="BJ217" i="1"/>
  <c r="BH217" i="1"/>
  <c r="BF217" i="1"/>
  <c r="BD217" i="1"/>
  <c r="BB217" i="1"/>
  <c r="AZ217" i="1"/>
  <c r="AX217" i="1"/>
  <c r="AV217" i="1"/>
  <c r="AT217" i="1"/>
  <c r="AT216" i="1" s="1"/>
  <c r="AR217" i="1"/>
  <c r="AP217" i="1"/>
  <c r="AN217" i="1"/>
  <c r="AL217" i="1"/>
  <c r="AJ217" i="1"/>
  <c r="AH217" i="1"/>
  <c r="AF217" i="1"/>
  <c r="AD217" i="1"/>
  <c r="AB217" i="1"/>
  <c r="Z217" i="1"/>
  <c r="X217" i="1"/>
  <c r="V217" i="1"/>
  <c r="T217" i="1"/>
  <c r="R217" i="1"/>
  <c r="P217" i="1"/>
  <c r="EF216" i="1"/>
  <c r="EE216" i="1"/>
  <c r="EC216" i="1"/>
  <c r="EB216" i="1"/>
  <c r="EA216" i="1"/>
  <c r="DZ216" i="1"/>
  <c r="DY216" i="1"/>
  <c r="DW216" i="1"/>
  <c r="DU216" i="1"/>
  <c r="DT216" i="1"/>
  <c r="DS216" i="1"/>
  <c r="DQ216" i="1"/>
  <c r="DO216" i="1"/>
  <c r="DM216" i="1"/>
  <c r="DK216" i="1"/>
  <c r="DI216" i="1"/>
  <c r="DG216" i="1"/>
  <c r="DE216" i="1"/>
  <c r="DC216" i="1"/>
  <c r="DA216" i="1"/>
  <c r="CY216" i="1"/>
  <c r="CW216" i="1"/>
  <c r="CU216" i="1"/>
  <c r="CS216" i="1"/>
  <c r="CQ216" i="1"/>
  <c r="CO216" i="1"/>
  <c r="CM216" i="1"/>
  <c r="CK216" i="1"/>
  <c r="CI216" i="1"/>
  <c r="CG216" i="1"/>
  <c r="CE216" i="1"/>
  <c r="CC216" i="1"/>
  <c r="CA216" i="1"/>
  <c r="BY216" i="1"/>
  <c r="BW216" i="1"/>
  <c r="BU216" i="1"/>
  <c r="BS216" i="1"/>
  <c r="BQ216" i="1"/>
  <c r="BO216" i="1"/>
  <c r="BN216" i="1"/>
  <c r="BM216" i="1"/>
  <c r="BK216" i="1"/>
  <c r="BI216" i="1"/>
  <c r="BG216" i="1"/>
  <c r="BC216" i="1"/>
  <c r="BA216" i="1"/>
  <c r="AY216" i="1"/>
  <c r="AW216" i="1"/>
  <c r="AU216" i="1"/>
  <c r="AS216" i="1"/>
  <c r="AQ216" i="1"/>
  <c r="AO216" i="1"/>
  <c r="AM216" i="1"/>
  <c r="AK216" i="1"/>
  <c r="AI216" i="1"/>
  <c r="AG216" i="1"/>
  <c r="AE216" i="1"/>
  <c r="AC216" i="1"/>
  <c r="AA216" i="1"/>
  <c r="Y216" i="1"/>
  <c r="W216" i="1"/>
  <c r="U216" i="1"/>
  <c r="S216" i="1"/>
  <c r="Q216" i="1"/>
  <c r="O216" i="1"/>
  <c r="EI215" i="1"/>
  <c r="EH215" i="1"/>
  <c r="DX215" i="1"/>
  <c r="DV215" i="1"/>
  <c r="DR215" i="1"/>
  <c r="DP215" i="1"/>
  <c r="DN215" i="1"/>
  <c r="DL215" i="1"/>
  <c r="DJ215" i="1"/>
  <c r="DH215" i="1"/>
  <c r="DF215" i="1"/>
  <c r="DD215" i="1"/>
  <c r="DB215" i="1"/>
  <c r="CZ215" i="1"/>
  <c r="CX215" i="1"/>
  <c r="CV215" i="1"/>
  <c r="CT215" i="1"/>
  <c r="CR215" i="1"/>
  <c r="CP215" i="1"/>
  <c r="CN215" i="1"/>
  <c r="CL215" i="1"/>
  <c r="CJ215" i="1"/>
  <c r="CH215" i="1"/>
  <c r="CF215" i="1"/>
  <c r="CD215" i="1"/>
  <c r="CB215" i="1"/>
  <c r="BZ215" i="1"/>
  <c r="BX215" i="1"/>
  <c r="BV215" i="1"/>
  <c r="BT215" i="1"/>
  <c r="BR215" i="1"/>
  <c r="BP215" i="1"/>
  <c r="BN215" i="1"/>
  <c r="BL215" i="1"/>
  <c r="BJ215" i="1"/>
  <c r="BH215" i="1"/>
  <c r="BF215" i="1"/>
  <c r="BD215" i="1"/>
  <c r="BB215" i="1"/>
  <c r="AZ215" i="1"/>
  <c r="AX215" i="1"/>
  <c r="AV215" i="1"/>
  <c r="AT215" i="1"/>
  <c r="AR215" i="1"/>
  <c r="AP215" i="1"/>
  <c r="AN215" i="1"/>
  <c r="AL215" i="1"/>
  <c r="AJ215" i="1"/>
  <c r="AH215" i="1"/>
  <c r="AF215" i="1"/>
  <c r="AD215" i="1"/>
  <c r="AB215" i="1"/>
  <c r="Z215" i="1"/>
  <c r="X215" i="1"/>
  <c r="V215" i="1"/>
  <c r="T215" i="1"/>
  <c r="R215" i="1"/>
  <c r="P215" i="1"/>
  <c r="EI214" i="1"/>
  <c r="EH214" i="1"/>
  <c r="DX214" i="1"/>
  <c r="DV214" i="1"/>
  <c r="DR214" i="1"/>
  <c r="DP214" i="1"/>
  <c r="DN214" i="1"/>
  <c r="DL214" i="1"/>
  <c r="DJ214" i="1"/>
  <c r="DH214" i="1"/>
  <c r="DF214" i="1"/>
  <c r="DD214" i="1"/>
  <c r="DB214" i="1"/>
  <c r="CZ214" i="1"/>
  <c r="CX214" i="1"/>
  <c r="CV214" i="1"/>
  <c r="CT214" i="1"/>
  <c r="CR214" i="1"/>
  <c r="CP214" i="1"/>
  <c r="CN214" i="1"/>
  <c r="CL214" i="1"/>
  <c r="CJ214" i="1"/>
  <c r="CH214" i="1"/>
  <c r="CF214" i="1"/>
  <c r="CD214" i="1"/>
  <c r="CB214" i="1"/>
  <c r="BZ214" i="1"/>
  <c r="BX214" i="1"/>
  <c r="BV214" i="1"/>
  <c r="BT214" i="1"/>
  <c r="BR214" i="1"/>
  <c r="BP214" i="1"/>
  <c r="BN214" i="1"/>
  <c r="BL214" i="1"/>
  <c r="BJ214" i="1"/>
  <c r="BH214" i="1"/>
  <c r="BF214" i="1"/>
  <c r="BD214" i="1"/>
  <c r="BB214" i="1"/>
  <c r="AZ214" i="1"/>
  <c r="AX214" i="1"/>
  <c r="AV214" i="1"/>
  <c r="AT214" i="1"/>
  <c r="AR214" i="1"/>
  <c r="AP214" i="1"/>
  <c r="AN214" i="1"/>
  <c r="AL214" i="1"/>
  <c r="AJ214" i="1"/>
  <c r="AH214" i="1"/>
  <c r="AF214" i="1"/>
  <c r="AD214" i="1"/>
  <c r="AB214" i="1"/>
  <c r="Z214" i="1"/>
  <c r="X214" i="1"/>
  <c r="V214" i="1"/>
  <c r="T214" i="1"/>
  <c r="R214" i="1"/>
  <c r="P214" i="1"/>
  <c r="EI213" i="1"/>
  <c r="EH213" i="1"/>
  <c r="DX213" i="1"/>
  <c r="DV213" i="1"/>
  <c r="DR213" i="1"/>
  <c r="DP213" i="1"/>
  <c r="DN213" i="1"/>
  <c r="DL213" i="1"/>
  <c r="DJ213" i="1"/>
  <c r="DH213" i="1"/>
  <c r="DF213" i="1"/>
  <c r="DD213" i="1"/>
  <c r="DB213" i="1"/>
  <c r="CZ213" i="1"/>
  <c r="CX213" i="1"/>
  <c r="CV213" i="1"/>
  <c r="CT213" i="1"/>
  <c r="CR213" i="1"/>
  <c r="CP213" i="1"/>
  <c r="CN213" i="1"/>
  <c r="CL213" i="1"/>
  <c r="CJ213" i="1"/>
  <c r="CH213" i="1"/>
  <c r="CF213" i="1"/>
  <c r="CD213" i="1"/>
  <c r="CB213" i="1"/>
  <c r="BZ213" i="1"/>
  <c r="BX213" i="1"/>
  <c r="BV213" i="1"/>
  <c r="BT213" i="1"/>
  <c r="BR213" i="1"/>
  <c r="BP213" i="1"/>
  <c r="BN213" i="1"/>
  <c r="BL213" i="1"/>
  <c r="BJ213" i="1"/>
  <c r="BH213" i="1"/>
  <c r="BF213" i="1"/>
  <c r="BD213" i="1"/>
  <c r="BB213" i="1"/>
  <c r="AZ213" i="1"/>
  <c r="AX213" i="1"/>
  <c r="AV213" i="1"/>
  <c r="AT213" i="1"/>
  <c r="AR213" i="1"/>
  <c r="AP213" i="1"/>
  <c r="AN213" i="1"/>
  <c r="AL213" i="1"/>
  <c r="AJ213" i="1"/>
  <c r="AH213" i="1"/>
  <c r="AF213" i="1"/>
  <c r="AD213" i="1"/>
  <c r="AB213" i="1"/>
  <c r="Z213" i="1"/>
  <c r="X213" i="1"/>
  <c r="V213" i="1"/>
  <c r="T213" i="1"/>
  <c r="R213" i="1"/>
  <c r="P213" i="1"/>
  <c r="EI212" i="1"/>
  <c r="EH212" i="1"/>
  <c r="DX212" i="1"/>
  <c r="DV212" i="1"/>
  <c r="DR212" i="1"/>
  <c r="DP212" i="1"/>
  <c r="DN212" i="1"/>
  <c r="DL212" i="1"/>
  <c r="DJ212" i="1"/>
  <c r="DH212" i="1"/>
  <c r="DF212" i="1"/>
  <c r="DD212" i="1"/>
  <c r="DB212" i="1"/>
  <c r="CZ212" i="1"/>
  <c r="CX212" i="1"/>
  <c r="CV212" i="1"/>
  <c r="CT212" i="1"/>
  <c r="CR212" i="1"/>
  <c r="CP212" i="1"/>
  <c r="CN212" i="1"/>
  <c r="CL212" i="1"/>
  <c r="CJ212" i="1"/>
  <c r="CH212" i="1"/>
  <c r="CH209" i="1" s="1"/>
  <c r="CF212" i="1"/>
  <c r="CD212" i="1"/>
  <c r="CB212" i="1"/>
  <c r="BZ212" i="1"/>
  <c r="BX212" i="1"/>
  <c r="BV212" i="1"/>
  <c r="BT212" i="1"/>
  <c r="BR212" i="1"/>
  <c r="BP212" i="1"/>
  <c r="BN212" i="1"/>
  <c r="BL212" i="1"/>
  <c r="BJ212" i="1"/>
  <c r="BH212" i="1"/>
  <c r="BF212" i="1"/>
  <c r="BD212" i="1"/>
  <c r="BB212" i="1"/>
  <c r="AZ212" i="1"/>
  <c r="AX212" i="1"/>
  <c r="AV212" i="1"/>
  <c r="AT212" i="1"/>
  <c r="AR212" i="1"/>
  <c r="AP212" i="1"/>
  <c r="AN212" i="1"/>
  <c r="AL212" i="1"/>
  <c r="AJ212" i="1"/>
  <c r="AH212" i="1"/>
  <c r="AF212" i="1"/>
  <c r="AD212" i="1"/>
  <c r="AB212" i="1"/>
  <c r="Z212" i="1"/>
  <c r="X212" i="1"/>
  <c r="V212" i="1"/>
  <c r="T212" i="1"/>
  <c r="R212" i="1"/>
  <c r="P212" i="1"/>
  <c r="EI211" i="1"/>
  <c r="EH211" i="1"/>
  <c r="DX211" i="1"/>
  <c r="DV211" i="1"/>
  <c r="DR211" i="1"/>
  <c r="DP211" i="1"/>
  <c r="DN211" i="1"/>
  <c r="DL211" i="1"/>
  <c r="DJ211" i="1"/>
  <c r="DH211" i="1"/>
  <c r="DF211" i="1"/>
  <c r="DD211" i="1"/>
  <c r="DB211" i="1"/>
  <c r="CZ211" i="1"/>
  <c r="CX211" i="1"/>
  <c r="CV211" i="1"/>
  <c r="CT211" i="1"/>
  <c r="CR211" i="1"/>
  <c r="CP211" i="1"/>
  <c r="CN211" i="1"/>
  <c r="CL211" i="1"/>
  <c r="CJ211" i="1"/>
  <c r="CH211" i="1"/>
  <c r="CF211" i="1"/>
  <c r="CD211" i="1"/>
  <c r="CB211" i="1"/>
  <c r="BZ211" i="1"/>
  <c r="BX211" i="1"/>
  <c r="BV211" i="1"/>
  <c r="BT211" i="1"/>
  <c r="BR211" i="1"/>
  <c r="BP211" i="1"/>
  <c r="BN211" i="1"/>
  <c r="BL211" i="1"/>
  <c r="BJ211" i="1"/>
  <c r="BH211" i="1"/>
  <c r="BF211" i="1"/>
  <c r="BD211" i="1"/>
  <c r="BB211" i="1"/>
  <c r="AZ211" i="1"/>
  <c r="AX211" i="1"/>
  <c r="AV211" i="1"/>
  <c r="AT211" i="1"/>
  <c r="AR211" i="1"/>
  <c r="AP211" i="1"/>
  <c r="AN211" i="1"/>
  <c r="AL211" i="1"/>
  <c r="AJ211" i="1"/>
  <c r="AH211" i="1"/>
  <c r="AF211" i="1"/>
  <c r="AD211" i="1"/>
  <c r="AB211" i="1"/>
  <c r="Z211" i="1"/>
  <c r="X211" i="1"/>
  <c r="V211" i="1"/>
  <c r="T211" i="1"/>
  <c r="R211" i="1"/>
  <c r="P211" i="1"/>
  <c r="EI210" i="1"/>
  <c r="EH210" i="1"/>
  <c r="DX210" i="1"/>
  <c r="DV210" i="1"/>
  <c r="DR210" i="1"/>
  <c r="DP210" i="1"/>
  <c r="DN210" i="1"/>
  <c r="DL210" i="1"/>
  <c r="DL209" i="1" s="1"/>
  <c r="DJ210" i="1"/>
  <c r="DH210" i="1"/>
  <c r="DF210" i="1"/>
  <c r="DD210" i="1"/>
  <c r="DB210" i="1"/>
  <c r="CZ210" i="1"/>
  <c r="CZ209" i="1" s="1"/>
  <c r="CX210" i="1"/>
  <c r="CV210" i="1"/>
  <c r="CT210" i="1"/>
  <c r="CR210" i="1"/>
  <c r="CP210" i="1"/>
  <c r="CN210" i="1"/>
  <c r="CN209" i="1" s="1"/>
  <c r="CL210" i="1"/>
  <c r="CJ210" i="1"/>
  <c r="CH210" i="1"/>
  <c r="CF210" i="1"/>
  <c r="CD210" i="1"/>
  <c r="CB210" i="1"/>
  <c r="CB209" i="1" s="1"/>
  <c r="BZ210" i="1"/>
  <c r="BZ209" i="1" s="1"/>
  <c r="BX210" i="1"/>
  <c r="BV210" i="1"/>
  <c r="BT210" i="1"/>
  <c r="BR210" i="1"/>
  <c r="BP210" i="1"/>
  <c r="BP209" i="1" s="1"/>
  <c r="BN210" i="1"/>
  <c r="BN209" i="1" s="1"/>
  <c r="BL210" i="1"/>
  <c r="BJ210" i="1"/>
  <c r="BH210" i="1"/>
  <c r="BF210" i="1"/>
  <c r="BD210" i="1"/>
  <c r="BD209" i="1" s="1"/>
  <c r="BB210" i="1"/>
  <c r="AZ210" i="1"/>
  <c r="AX210" i="1"/>
  <c r="AV210" i="1"/>
  <c r="AT210" i="1"/>
  <c r="AR210" i="1"/>
  <c r="AR209" i="1" s="1"/>
  <c r="AP210" i="1"/>
  <c r="AN210" i="1"/>
  <c r="AL210" i="1"/>
  <c r="AJ210" i="1"/>
  <c r="AH210" i="1"/>
  <c r="AF210" i="1"/>
  <c r="AF209" i="1" s="1"/>
  <c r="AD210" i="1"/>
  <c r="AB210" i="1"/>
  <c r="Z210" i="1"/>
  <c r="X210" i="1"/>
  <c r="V210" i="1"/>
  <c r="T210" i="1"/>
  <c r="T209" i="1" s="1"/>
  <c r="R210" i="1"/>
  <c r="P210" i="1"/>
  <c r="EF209" i="1"/>
  <c r="EE209" i="1"/>
  <c r="ED209" i="1"/>
  <c r="EC209" i="1"/>
  <c r="EB209" i="1"/>
  <c r="EA209" i="1"/>
  <c r="DZ209" i="1"/>
  <c r="DY209" i="1"/>
  <c r="DW209" i="1"/>
  <c r="DU209" i="1"/>
  <c r="DT209" i="1"/>
  <c r="DS209" i="1"/>
  <c r="DQ209" i="1"/>
  <c r="DO209" i="1"/>
  <c r="DM209" i="1"/>
  <c r="DK209" i="1"/>
  <c r="DI209" i="1"/>
  <c r="DG209" i="1"/>
  <c r="DE209" i="1"/>
  <c r="DC209" i="1"/>
  <c r="DA209" i="1"/>
  <c r="CY209" i="1"/>
  <c r="CW209" i="1"/>
  <c r="CU209" i="1"/>
  <c r="CS209" i="1"/>
  <c r="CQ209" i="1"/>
  <c r="CO209" i="1"/>
  <c r="CM209" i="1"/>
  <c r="CK209" i="1"/>
  <c r="CI209" i="1"/>
  <c r="CG209" i="1"/>
  <c r="CE209" i="1"/>
  <c r="CC209" i="1"/>
  <c r="CA209" i="1"/>
  <c r="BY209" i="1"/>
  <c r="BW209" i="1"/>
  <c r="BU209" i="1"/>
  <c r="BS209" i="1"/>
  <c r="BQ209" i="1"/>
  <c r="BO209" i="1"/>
  <c r="BM209" i="1"/>
  <c r="BK209" i="1"/>
  <c r="BI209" i="1"/>
  <c r="BG209" i="1"/>
  <c r="BE209" i="1"/>
  <c r="BC209" i="1"/>
  <c r="BA209" i="1"/>
  <c r="AY209" i="1"/>
  <c r="AW209" i="1"/>
  <c r="AU209" i="1"/>
  <c r="AS209" i="1"/>
  <c r="AQ209" i="1"/>
  <c r="AO209" i="1"/>
  <c r="AM209" i="1"/>
  <c r="AK209" i="1"/>
  <c r="AI209" i="1"/>
  <c r="AG209" i="1"/>
  <c r="AE209" i="1"/>
  <c r="AC209" i="1"/>
  <c r="AA209" i="1"/>
  <c r="Y209" i="1"/>
  <c r="W209" i="1"/>
  <c r="U209" i="1"/>
  <c r="S209" i="1"/>
  <c r="Q209" i="1"/>
  <c r="O209" i="1"/>
  <c r="ED208" i="1"/>
  <c r="ED204" i="1" s="1"/>
  <c r="DV208" i="1"/>
  <c r="DP208" i="1"/>
  <c r="DL208" i="1"/>
  <c r="DJ208" i="1"/>
  <c r="DH208" i="1"/>
  <c r="DD208" i="1"/>
  <c r="DB208" i="1"/>
  <c r="CZ208" i="1"/>
  <c r="CX208" i="1"/>
  <c r="CV208" i="1"/>
  <c r="CT208" i="1"/>
  <c r="CR208" i="1"/>
  <c r="CP208" i="1"/>
  <c r="CN208" i="1"/>
  <c r="CJ208" i="1"/>
  <c r="CH208" i="1"/>
  <c r="CF208" i="1"/>
  <c r="CD208" i="1"/>
  <c r="CB208" i="1"/>
  <c r="BZ208" i="1"/>
  <c r="BX208" i="1"/>
  <c r="BV208" i="1"/>
  <c r="BT208" i="1"/>
  <c r="BR208" i="1"/>
  <c r="BP208" i="1"/>
  <c r="BN208" i="1"/>
  <c r="BL208" i="1"/>
  <c r="BJ208" i="1"/>
  <c r="BH208" i="1"/>
  <c r="BF208" i="1"/>
  <c r="BD208" i="1"/>
  <c r="BB208" i="1"/>
  <c r="AZ208" i="1"/>
  <c r="AX208" i="1"/>
  <c r="AU208" i="1"/>
  <c r="AU204" i="1" s="1"/>
  <c r="AT208" i="1"/>
  <c r="AR208" i="1"/>
  <c r="AN208" i="1"/>
  <c r="AL208" i="1"/>
  <c r="AJ208" i="1"/>
  <c r="AH208" i="1"/>
  <c r="AF208" i="1"/>
  <c r="AD208" i="1"/>
  <c r="AB208" i="1"/>
  <c r="Z208" i="1"/>
  <c r="X208" i="1"/>
  <c r="V208" i="1"/>
  <c r="T208" i="1"/>
  <c r="R208" i="1"/>
  <c r="P208" i="1"/>
  <c r="EI207" i="1"/>
  <c r="EH207" i="1"/>
  <c r="DX207" i="1"/>
  <c r="DV207" i="1"/>
  <c r="DR207" i="1"/>
  <c r="DP207" i="1"/>
  <c r="DN207" i="1"/>
  <c r="DL207" i="1"/>
  <c r="DJ207" i="1"/>
  <c r="DH207" i="1"/>
  <c r="DF207" i="1"/>
  <c r="DD207" i="1"/>
  <c r="DB207" i="1"/>
  <c r="CZ207" i="1"/>
  <c r="CX207" i="1"/>
  <c r="CV207" i="1"/>
  <c r="CT207" i="1"/>
  <c r="CR207" i="1"/>
  <c r="CP207" i="1"/>
  <c r="CN207" i="1"/>
  <c r="CL207" i="1"/>
  <c r="CJ207" i="1"/>
  <c r="CH207" i="1"/>
  <c r="CF207" i="1"/>
  <c r="CD207" i="1"/>
  <c r="CB207" i="1"/>
  <c r="BZ207" i="1"/>
  <c r="BX207" i="1"/>
  <c r="BV207" i="1"/>
  <c r="BT207" i="1"/>
  <c r="BR207" i="1"/>
  <c r="BP207" i="1"/>
  <c r="BN207" i="1"/>
  <c r="BL207" i="1"/>
  <c r="BJ207" i="1"/>
  <c r="BH207" i="1"/>
  <c r="BF207" i="1"/>
  <c r="BD207" i="1"/>
  <c r="BB207" i="1"/>
  <c r="AZ207" i="1"/>
  <c r="AX207" i="1"/>
  <c r="AV207" i="1"/>
  <c r="AT207" i="1"/>
  <c r="AR207" i="1"/>
  <c r="AP207" i="1"/>
  <c r="AN207" i="1"/>
  <c r="AL207" i="1"/>
  <c r="AJ207" i="1"/>
  <c r="AH207" i="1"/>
  <c r="AF207" i="1"/>
  <c r="AD207" i="1"/>
  <c r="AB207" i="1"/>
  <c r="Z207" i="1"/>
  <c r="X207" i="1"/>
  <c r="V207" i="1"/>
  <c r="T207" i="1"/>
  <c r="R207" i="1"/>
  <c r="P207" i="1"/>
  <c r="EI206" i="1"/>
  <c r="EH206" i="1"/>
  <c r="DX206" i="1"/>
  <c r="DV206" i="1"/>
  <c r="DR206" i="1"/>
  <c r="DP206" i="1"/>
  <c r="DN206" i="1"/>
  <c r="DL206" i="1"/>
  <c r="DJ206" i="1"/>
  <c r="DH206" i="1"/>
  <c r="DF206" i="1"/>
  <c r="DD206" i="1"/>
  <c r="DB206" i="1"/>
  <c r="CZ206" i="1"/>
  <c r="CX206" i="1"/>
  <c r="CV206" i="1"/>
  <c r="CT206" i="1"/>
  <c r="CR206" i="1"/>
  <c r="CP206" i="1"/>
  <c r="CN206" i="1"/>
  <c r="CL206" i="1"/>
  <c r="CJ206" i="1"/>
  <c r="CH206" i="1"/>
  <c r="CF206" i="1"/>
  <c r="CD206" i="1"/>
  <c r="CB206" i="1"/>
  <c r="BZ206" i="1"/>
  <c r="BX206" i="1"/>
  <c r="BV206" i="1"/>
  <c r="BT206" i="1"/>
  <c r="BR206" i="1"/>
  <c r="BP206" i="1"/>
  <c r="BN206" i="1"/>
  <c r="BL206" i="1"/>
  <c r="BJ206" i="1"/>
  <c r="BH206" i="1"/>
  <c r="BF206" i="1"/>
  <c r="BD206" i="1"/>
  <c r="BB206" i="1"/>
  <c r="AZ206" i="1"/>
  <c r="AX206" i="1"/>
  <c r="AV206" i="1"/>
  <c r="AT206" i="1"/>
  <c r="AR206" i="1"/>
  <c r="AP206" i="1"/>
  <c r="AN206" i="1"/>
  <c r="AL206" i="1"/>
  <c r="AJ206" i="1"/>
  <c r="AH206" i="1"/>
  <c r="AF206" i="1"/>
  <c r="AD206" i="1"/>
  <c r="AB206" i="1"/>
  <c r="Z206" i="1"/>
  <c r="X206" i="1"/>
  <c r="V206" i="1"/>
  <c r="T206" i="1"/>
  <c r="R206" i="1"/>
  <c r="P206" i="1"/>
  <c r="EI205" i="1"/>
  <c r="EH205" i="1"/>
  <c r="DX205" i="1"/>
  <c r="DV205" i="1"/>
  <c r="DR205" i="1"/>
  <c r="DP205" i="1"/>
  <c r="DP204" i="1" s="1"/>
  <c r="DN205" i="1"/>
  <c r="DL205" i="1"/>
  <c r="DJ205" i="1"/>
  <c r="DH205" i="1"/>
  <c r="DF205" i="1"/>
  <c r="DD205" i="1"/>
  <c r="DD204" i="1" s="1"/>
  <c r="DB205" i="1"/>
  <c r="CZ205" i="1"/>
  <c r="CX205" i="1"/>
  <c r="CV205" i="1"/>
  <c r="CT205" i="1"/>
  <c r="CR205" i="1"/>
  <c r="CR204" i="1" s="1"/>
  <c r="CP205" i="1"/>
  <c r="CN205" i="1"/>
  <c r="CL205" i="1"/>
  <c r="CJ205" i="1"/>
  <c r="CH205" i="1"/>
  <c r="CF205" i="1"/>
  <c r="CD205" i="1"/>
  <c r="CB205" i="1"/>
  <c r="BZ205" i="1"/>
  <c r="BX205" i="1"/>
  <c r="BV205" i="1"/>
  <c r="BT205" i="1"/>
  <c r="BR205" i="1"/>
  <c r="BP205" i="1"/>
  <c r="BN205" i="1"/>
  <c r="BL205" i="1"/>
  <c r="BJ205" i="1"/>
  <c r="BH205" i="1"/>
  <c r="BF205" i="1"/>
  <c r="BD205" i="1"/>
  <c r="BB205" i="1"/>
  <c r="AZ205" i="1"/>
  <c r="AX205" i="1"/>
  <c r="AV205" i="1"/>
  <c r="AT205" i="1"/>
  <c r="AR205" i="1"/>
  <c r="AP205" i="1"/>
  <c r="AN205" i="1"/>
  <c r="AL205" i="1"/>
  <c r="AJ205" i="1"/>
  <c r="AJ204" i="1" s="1"/>
  <c r="AH205" i="1"/>
  <c r="AF205" i="1"/>
  <c r="AD205" i="1"/>
  <c r="AB205" i="1"/>
  <c r="Z205" i="1"/>
  <c r="X205" i="1"/>
  <c r="X204" i="1" s="1"/>
  <c r="V205" i="1"/>
  <c r="V204" i="1" s="1"/>
  <c r="T205" i="1"/>
  <c r="R205" i="1"/>
  <c r="P205" i="1"/>
  <c r="EF204" i="1"/>
  <c r="EE204" i="1"/>
  <c r="EC204" i="1"/>
  <c r="EB204" i="1"/>
  <c r="EA204" i="1"/>
  <c r="DZ204" i="1"/>
  <c r="DY204" i="1"/>
  <c r="DW204" i="1"/>
  <c r="DU204" i="1"/>
  <c r="DT204" i="1"/>
  <c r="DS204" i="1"/>
  <c r="DQ204" i="1"/>
  <c r="DO204" i="1"/>
  <c r="DM204" i="1"/>
  <c r="DK204" i="1"/>
  <c r="DI204" i="1"/>
  <c r="DG204" i="1"/>
  <c r="DE204" i="1"/>
  <c r="DC204" i="1"/>
  <c r="DA204" i="1"/>
  <c r="CY204" i="1"/>
  <c r="CW204" i="1"/>
  <c r="CU204" i="1"/>
  <c r="CS204" i="1"/>
  <c r="CQ204" i="1"/>
  <c r="CO204" i="1"/>
  <c r="CM204" i="1"/>
  <c r="CK204" i="1"/>
  <c r="CI204" i="1"/>
  <c r="CG204" i="1"/>
  <c r="CE204" i="1"/>
  <c r="CC204" i="1"/>
  <c r="CB204" i="1"/>
  <c r="CA204" i="1"/>
  <c r="BY204" i="1"/>
  <c r="BW204" i="1"/>
  <c r="BU204" i="1"/>
  <c r="BS204" i="1"/>
  <c r="BQ204" i="1"/>
  <c r="BO204" i="1"/>
  <c r="BM204" i="1"/>
  <c r="BK204" i="1"/>
  <c r="BI204" i="1"/>
  <c r="BG204" i="1"/>
  <c r="BE204" i="1"/>
  <c r="BC204" i="1"/>
  <c r="BA204" i="1"/>
  <c r="AY204" i="1"/>
  <c r="AW204" i="1"/>
  <c r="AS204" i="1"/>
  <c r="AQ204" i="1"/>
  <c r="AO204" i="1"/>
  <c r="AM204" i="1"/>
  <c r="AK204" i="1"/>
  <c r="AI204" i="1"/>
  <c r="AG204" i="1"/>
  <c r="AE204" i="1"/>
  <c r="AC204" i="1"/>
  <c r="AA204" i="1"/>
  <c r="Y204" i="1"/>
  <c r="W204" i="1"/>
  <c r="U204" i="1"/>
  <c r="S204" i="1"/>
  <c r="Q204" i="1"/>
  <c r="O204" i="1"/>
  <c r="EI203" i="1"/>
  <c r="EI202" i="1" s="1"/>
  <c r="EH203" i="1"/>
  <c r="DX203" i="1"/>
  <c r="DX202" i="1" s="1"/>
  <c r="DV203" i="1"/>
  <c r="DV202" i="1" s="1"/>
  <c r="DR203" i="1"/>
  <c r="DR202" i="1" s="1"/>
  <c r="DP203" i="1"/>
  <c r="DP202" i="1" s="1"/>
  <c r="DN203" i="1"/>
  <c r="DN202" i="1" s="1"/>
  <c r="DL203" i="1"/>
  <c r="DL202" i="1" s="1"/>
  <c r="DJ203" i="1"/>
  <c r="DJ202" i="1" s="1"/>
  <c r="DH203" i="1"/>
  <c r="DH202" i="1" s="1"/>
  <c r="DF203" i="1"/>
  <c r="DF202" i="1" s="1"/>
  <c r="DD203" i="1"/>
  <c r="DB203" i="1"/>
  <c r="CZ203" i="1"/>
  <c r="CZ202" i="1" s="1"/>
  <c r="CX203" i="1"/>
  <c r="CX202" i="1" s="1"/>
  <c r="CV203" i="1"/>
  <c r="CT203" i="1"/>
  <c r="CT202" i="1" s="1"/>
  <c r="CR203" i="1"/>
  <c r="CR202" i="1" s="1"/>
  <c r="CP203" i="1"/>
  <c r="CN203" i="1"/>
  <c r="CN202" i="1" s="1"/>
  <c r="CL203" i="1"/>
  <c r="CL202" i="1" s="1"/>
  <c r="CJ203" i="1"/>
  <c r="CH203" i="1"/>
  <c r="CH202" i="1" s="1"/>
  <c r="CF203" i="1"/>
  <c r="CF202" i="1" s="1"/>
  <c r="CD203" i="1"/>
  <c r="CB203" i="1"/>
  <c r="CB202" i="1" s="1"/>
  <c r="BZ203" i="1"/>
  <c r="BX203" i="1"/>
  <c r="BV203" i="1"/>
  <c r="BV202" i="1" s="1"/>
  <c r="BT203" i="1"/>
  <c r="BT202" i="1" s="1"/>
  <c r="BR203" i="1"/>
  <c r="BR202" i="1" s="1"/>
  <c r="BP203" i="1"/>
  <c r="BN203" i="1"/>
  <c r="BN202" i="1" s="1"/>
  <c r="BL203" i="1"/>
  <c r="BL202" i="1" s="1"/>
  <c r="BJ203" i="1"/>
  <c r="BJ202" i="1" s="1"/>
  <c r="BH203" i="1"/>
  <c r="BH202" i="1" s="1"/>
  <c r="BF203" i="1"/>
  <c r="BD203" i="1"/>
  <c r="BD202" i="1" s="1"/>
  <c r="BB203" i="1"/>
  <c r="BB202" i="1" s="1"/>
  <c r="AZ203" i="1"/>
  <c r="AX203" i="1"/>
  <c r="AX202" i="1" s="1"/>
  <c r="AV203" i="1"/>
  <c r="AT203" i="1"/>
  <c r="AR203" i="1"/>
  <c r="AR202" i="1" s="1"/>
  <c r="AP203" i="1"/>
  <c r="AP202" i="1" s="1"/>
  <c r="AN203" i="1"/>
  <c r="AL203" i="1"/>
  <c r="AL202" i="1" s="1"/>
  <c r="AJ203" i="1"/>
  <c r="AJ202" i="1" s="1"/>
  <c r="AH203" i="1"/>
  <c r="AH202" i="1" s="1"/>
  <c r="AF203" i="1"/>
  <c r="AF202" i="1" s="1"/>
  <c r="AD203" i="1"/>
  <c r="AD202" i="1" s="1"/>
  <c r="AB203" i="1"/>
  <c r="Z203" i="1"/>
  <c r="Z202" i="1" s="1"/>
  <c r="X203" i="1"/>
  <c r="X202" i="1" s="1"/>
  <c r="V203" i="1"/>
  <c r="V202" i="1" s="1"/>
  <c r="T203" i="1"/>
  <c r="R203" i="1"/>
  <c r="R202" i="1" s="1"/>
  <c r="P203" i="1"/>
  <c r="EF202" i="1"/>
  <c r="EE202" i="1"/>
  <c r="ED202" i="1"/>
  <c r="EC202" i="1"/>
  <c r="EB202" i="1"/>
  <c r="EA202" i="1"/>
  <c r="DZ202" i="1"/>
  <c r="DY202" i="1"/>
  <c r="DW202" i="1"/>
  <c r="DU202" i="1"/>
  <c r="DT202" i="1"/>
  <c r="DS202" i="1"/>
  <c r="DQ202" i="1"/>
  <c r="DO202" i="1"/>
  <c r="DM202" i="1"/>
  <c r="DK202" i="1"/>
  <c r="DI202" i="1"/>
  <c r="DG202" i="1"/>
  <c r="DE202" i="1"/>
  <c r="DD202" i="1"/>
  <c r="DC202" i="1"/>
  <c r="DB202" i="1"/>
  <c r="DA202" i="1"/>
  <c r="CY202" i="1"/>
  <c r="CW202" i="1"/>
  <c r="CV202" i="1"/>
  <c r="CU202" i="1"/>
  <c r="CS202" i="1"/>
  <c r="CQ202" i="1"/>
  <c r="CP202" i="1"/>
  <c r="CO202" i="1"/>
  <c r="CM202" i="1"/>
  <c r="CK202" i="1"/>
  <c r="CJ202" i="1"/>
  <c r="CI202" i="1"/>
  <c r="CG202" i="1"/>
  <c r="CE202" i="1"/>
  <c r="CD202" i="1"/>
  <c r="CC202" i="1"/>
  <c r="CA202" i="1"/>
  <c r="BZ202" i="1"/>
  <c r="BY202" i="1"/>
  <c r="BX202" i="1"/>
  <c r="BW202" i="1"/>
  <c r="BU202" i="1"/>
  <c r="BS202" i="1"/>
  <c r="BQ202" i="1"/>
  <c r="BP202" i="1"/>
  <c r="BO202" i="1"/>
  <c r="BM202" i="1"/>
  <c r="BK202" i="1"/>
  <c r="BI202" i="1"/>
  <c r="BG202" i="1"/>
  <c r="BF202" i="1"/>
  <c r="BE202" i="1"/>
  <c r="BC202" i="1"/>
  <c r="BA202" i="1"/>
  <c r="AZ202" i="1"/>
  <c r="AY202" i="1"/>
  <c r="AW202" i="1"/>
  <c r="AV202" i="1"/>
  <c r="AU202" i="1"/>
  <c r="AT202" i="1"/>
  <c r="AS202" i="1"/>
  <c r="AQ202" i="1"/>
  <c r="AO202" i="1"/>
  <c r="AN202" i="1"/>
  <c r="AM202" i="1"/>
  <c r="AK202" i="1"/>
  <c r="AI202" i="1"/>
  <c r="AG202" i="1"/>
  <c r="AE202" i="1"/>
  <c r="AC202" i="1"/>
  <c r="AB202" i="1"/>
  <c r="AA202" i="1"/>
  <c r="Y202" i="1"/>
  <c r="W202" i="1"/>
  <c r="U202" i="1"/>
  <c r="T202" i="1"/>
  <c r="S202" i="1"/>
  <c r="Q202" i="1"/>
  <c r="P202" i="1"/>
  <c r="O202" i="1"/>
  <c r="EI201" i="1"/>
  <c r="EH201" i="1"/>
  <c r="DX201" i="1"/>
  <c r="DV201" i="1"/>
  <c r="DV200" i="1" s="1"/>
  <c r="DR201" i="1"/>
  <c r="DR200" i="1" s="1"/>
  <c r="DP201" i="1"/>
  <c r="DP200" i="1" s="1"/>
  <c r="DN201" i="1"/>
  <c r="DN200" i="1" s="1"/>
  <c r="DL201" i="1"/>
  <c r="DL200" i="1" s="1"/>
  <c r="DJ201" i="1"/>
  <c r="DJ200" i="1" s="1"/>
  <c r="DH201" i="1"/>
  <c r="DH200" i="1" s="1"/>
  <c r="DF201" i="1"/>
  <c r="DF200" i="1" s="1"/>
  <c r="DD201" i="1"/>
  <c r="DD200" i="1" s="1"/>
  <c r="DB201" i="1"/>
  <c r="DB200" i="1" s="1"/>
  <c r="CZ201" i="1"/>
  <c r="CZ200" i="1" s="1"/>
  <c r="CX201" i="1"/>
  <c r="CX200" i="1" s="1"/>
  <c r="CV201" i="1"/>
  <c r="CV200" i="1" s="1"/>
  <c r="CT201" i="1"/>
  <c r="CR201" i="1"/>
  <c r="CR200" i="1" s="1"/>
  <c r="CP201" i="1"/>
  <c r="CP200" i="1" s="1"/>
  <c r="CN201" i="1"/>
  <c r="CN200" i="1" s="1"/>
  <c r="CL201" i="1"/>
  <c r="CL200" i="1" s="1"/>
  <c r="CJ201" i="1"/>
  <c r="CJ200" i="1" s="1"/>
  <c r="CH201" i="1"/>
  <c r="CH200" i="1" s="1"/>
  <c r="CF201" i="1"/>
  <c r="CF200" i="1" s="1"/>
  <c r="CD201" i="1"/>
  <c r="CB201" i="1"/>
  <c r="CB200" i="1" s="1"/>
  <c r="BZ201" i="1"/>
  <c r="BZ200" i="1" s="1"/>
  <c r="BX201" i="1"/>
  <c r="BX200" i="1" s="1"/>
  <c r="BV201" i="1"/>
  <c r="BV200" i="1" s="1"/>
  <c r="BT201" i="1"/>
  <c r="BT200" i="1" s="1"/>
  <c r="BR201" i="1"/>
  <c r="BR200" i="1" s="1"/>
  <c r="BP201" i="1"/>
  <c r="BP200" i="1" s="1"/>
  <c r="BN201" i="1"/>
  <c r="BN200" i="1" s="1"/>
  <c r="BL201" i="1"/>
  <c r="BL200" i="1" s="1"/>
  <c r="BJ201" i="1"/>
  <c r="BH201" i="1"/>
  <c r="BH200" i="1" s="1"/>
  <c r="BF201" i="1"/>
  <c r="BF200" i="1" s="1"/>
  <c r="BD201" i="1"/>
  <c r="BD200" i="1" s="1"/>
  <c r="BB201" i="1"/>
  <c r="BB200" i="1" s="1"/>
  <c r="AZ201" i="1"/>
  <c r="AZ200" i="1" s="1"/>
  <c r="AX201" i="1"/>
  <c r="AX200" i="1" s="1"/>
  <c r="AV201" i="1"/>
  <c r="AV200" i="1" s="1"/>
  <c r="AT201" i="1"/>
  <c r="AT200" i="1" s="1"/>
  <c r="AR201" i="1"/>
  <c r="AR200" i="1" s="1"/>
  <c r="AP201" i="1"/>
  <c r="AP200" i="1" s="1"/>
  <c r="AN201" i="1"/>
  <c r="AN200" i="1" s="1"/>
  <c r="AL201" i="1"/>
  <c r="AL200" i="1" s="1"/>
  <c r="AJ201" i="1"/>
  <c r="AJ200" i="1" s="1"/>
  <c r="AH201" i="1"/>
  <c r="AH200" i="1" s="1"/>
  <c r="AF201" i="1"/>
  <c r="AF200" i="1" s="1"/>
  <c r="AD201" i="1"/>
  <c r="AD200" i="1" s="1"/>
  <c r="AB201" i="1"/>
  <c r="AB200" i="1" s="1"/>
  <c r="Z201" i="1"/>
  <c r="X201" i="1"/>
  <c r="X200" i="1" s="1"/>
  <c r="V201" i="1"/>
  <c r="V200" i="1" s="1"/>
  <c r="T201" i="1"/>
  <c r="T200" i="1" s="1"/>
  <c r="R201" i="1"/>
  <c r="R200" i="1" s="1"/>
  <c r="P201" i="1"/>
  <c r="EI200" i="1"/>
  <c r="EF200" i="1"/>
  <c r="EE200" i="1"/>
  <c r="ED200" i="1"/>
  <c r="EC200" i="1"/>
  <c r="EB200" i="1"/>
  <c r="EA200" i="1"/>
  <c r="DZ200" i="1"/>
  <c r="DY200" i="1"/>
  <c r="DX200" i="1"/>
  <c r="DW200" i="1"/>
  <c r="DU200" i="1"/>
  <c r="DT200" i="1"/>
  <c r="DS200" i="1"/>
  <c r="DQ200" i="1"/>
  <c r="DO200" i="1"/>
  <c r="DM200" i="1"/>
  <c r="DK200" i="1"/>
  <c r="DI200" i="1"/>
  <c r="DG200" i="1"/>
  <c r="DE200" i="1"/>
  <c r="DC200" i="1"/>
  <c r="DA200" i="1"/>
  <c r="CY200" i="1"/>
  <c r="CW200" i="1"/>
  <c r="CU200" i="1"/>
  <c r="CT200" i="1"/>
  <c r="CS200" i="1"/>
  <c r="CQ200" i="1"/>
  <c r="CO200" i="1"/>
  <c r="CM200" i="1"/>
  <c r="CK200" i="1"/>
  <c r="CI200" i="1"/>
  <c r="CG200" i="1"/>
  <c r="CE200" i="1"/>
  <c r="CD200" i="1"/>
  <c r="CC200" i="1"/>
  <c r="CA200" i="1"/>
  <c r="BY200" i="1"/>
  <c r="BW200" i="1"/>
  <c r="BU200" i="1"/>
  <c r="BS200" i="1"/>
  <c r="BQ200" i="1"/>
  <c r="BO200" i="1"/>
  <c r="BM200" i="1"/>
  <c r="BK200" i="1"/>
  <c r="BJ200" i="1"/>
  <c r="BI200" i="1"/>
  <c r="BG200" i="1"/>
  <c r="BE200" i="1"/>
  <c r="BC200" i="1"/>
  <c r="BA200" i="1"/>
  <c r="AY200" i="1"/>
  <c r="AW200" i="1"/>
  <c r="AU200" i="1"/>
  <c r="AS200" i="1"/>
  <c r="AQ200" i="1"/>
  <c r="AO200" i="1"/>
  <c r="AM200" i="1"/>
  <c r="AK200" i="1"/>
  <c r="AI200" i="1"/>
  <c r="AG200" i="1"/>
  <c r="AE200" i="1"/>
  <c r="AC200" i="1"/>
  <c r="AA200" i="1"/>
  <c r="Z200" i="1"/>
  <c r="Y200" i="1"/>
  <c r="W200" i="1"/>
  <c r="U200" i="1"/>
  <c r="S200" i="1"/>
  <c r="Q200" i="1"/>
  <c r="O200" i="1"/>
  <c r="EI199" i="1"/>
  <c r="EI198" i="1" s="1"/>
  <c r="EH199" i="1"/>
  <c r="DX199" i="1"/>
  <c r="DV199" i="1"/>
  <c r="DV198" i="1" s="1"/>
  <c r="DR199" i="1"/>
  <c r="DR198" i="1" s="1"/>
  <c r="DP199" i="1"/>
  <c r="DN199" i="1"/>
  <c r="DN198" i="1" s="1"/>
  <c r="DL199" i="1"/>
  <c r="DJ199" i="1"/>
  <c r="DJ198" i="1" s="1"/>
  <c r="DH199" i="1"/>
  <c r="DH198" i="1" s="1"/>
  <c r="DF199" i="1"/>
  <c r="DD199" i="1"/>
  <c r="DB199" i="1"/>
  <c r="DB198" i="1" s="1"/>
  <c r="CZ199" i="1"/>
  <c r="CZ198" i="1" s="1"/>
  <c r="CX199" i="1"/>
  <c r="CX198" i="1" s="1"/>
  <c r="CV199" i="1"/>
  <c r="CV198" i="1" s="1"/>
  <c r="CT199" i="1"/>
  <c r="CT198" i="1" s="1"/>
  <c r="CR199" i="1"/>
  <c r="CP199" i="1"/>
  <c r="CP198" i="1" s="1"/>
  <c r="CN199" i="1"/>
  <c r="CN198" i="1" s="1"/>
  <c r="CL199" i="1"/>
  <c r="CL198" i="1" s="1"/>
  <c r="CJ199" i="1"/>
  <c r="CJ198" i="1" s="1"/>
  <c r="CH199" i="1"/>
  <c r="CH198" i="1" s="1"/>
  <c r="CF199" i="1"/>
  <c r="CD199" i="1"/>
  <c r="CD198" i="1" s="1"/>
  <c r="CB199" i="1"/>
  <c r="BZ199" i="1"/>
  <c r="BZ198" i="1" s="1"/>
  <c r="BX199" i="1"/>
  <c r="BV199" i="1"/>
  <c r="BT199" i="1"/>
  <c r="BR199" i="1"/>
  <c r="BR198" i="1" s="1"/>
  <c r="BP199" i="1"/>
  <c r="BP198" i="1" s="1"/>
  <c r="BN199" i="1"/>
  <c r="BN198" i="1" s="1"/>
  <c r="BL199" i="1"/>
  <c r="BL198" i="1" s="1"/>
  <c r="BJ199" i="1"/>
  <c r="BJ198" i="1" s="1"/>
  <c r="BH199" i="1"/>
  <c r="BF199" i="1"/>
  <c r="BF198" i="1" s="1"/>
  <c r="BD199" i="1"/>
  <c r="BD198" i="1" s="1"/>
  <c r="BB199" i="1"/>
  <c r="BB198" i="1" s="1"/>
  <c r="AZ199" i="1"/>
  <c r="AZ198" i="1" s="1"/>
  <c r="AX199" i="1"/>
  <c r="AX198" i="1" s="1"/>
  <c r="AV199" i="1"/>
  <c r="AT199" i="1"/>
  <c r="AT198" i="1" s="1"/>
  <c r="AR199" i="1"/>
  <c r="AR198" i="1" s="1"/>
  <c r="AP199" i="1"/>
  <c r="AP198" i="1" s="1"/>
  <c r="AN199" i="1"/>
  <c r="AN198" i="1" s="1"/>
  <c r="AL199" i="1"/>
  <c r="AJ199" i="1"/>
  <c r="AH199" i="1"/>
  <c r="AH198" i="1" s="1"/>
  <c r="AF199" i="1"/>
  <c r="AF198" i="1" s="1"/>
  <c r="AD199" i="1"/>
  <c r="AB199" i="1"/>
  <c r="AB198" i="1" s="1"/>
  <c r="Z199" i="1"/>
  <c r="Z198" i="1" s="1"/>
  <c r="X199" i="1"/>
  <c r="V199" i="1"/>
  <c r="V198" i="1" s="1"/>
  <c r="T199" i="1"/>
  <c r="T198" i="1" s="1"/>
  <c r="R199" i="1"/>
  <c r="P199" i="1"/>
  <c r="P198" i="1" s="1"/>
  <c r="EH198" i="1"/>
  <c r="EG198" i="1"/>
  <c r="EF198" i="1"/>
  <c r="EE198" i="1"/>
  <c r="ED198" i="1"/>
  <c r="EC198" i="1"/>
  <c r="EB198" i="1"/>
  <c r="EA198" i="1"/>
  <c r="DZ198" i="1"/>
  <c r="DY198" i="1"/>
  <c r="DX198" i="1"/>
  <c r="DW198" i="1"/>
  <c r="DU198" i="1"/>
  <c r="DT198" i="1"/>
  <c r="DS198" i="1"/>
  <c r="DQ198" i="1"/>
  <c r="DP198" i="1"/>
  <c r="DO198" i="1"/>
  <c r="DM198" i="1"/>
  <c r="DL198" i="1"/>
  <c r="DK198" i="1"/>
  <c r="DI198" i="1"/>
  <c r="DG198" i="1"/>
  <c r="DF198" i="1"/>
  <c r="DE198" i="1"/>
  <c r="DD198" i="1"/>
  <c r="DC198" i="1"/>
  <c r="DA198" i="1"/>
  <c r="CY198" i="1"/>
  <c r="CW198" i="1"/>
  <c r="CU198" i="1"/>
  <c r="CS198" i="1"/>
  <c r="CR198" i="1"/>
  <c r="CQ198" i="1"/>
  <c r="CO198" i="1"/>
  <c r="CM198" i="1"/>
  <c r="CK198" i="1"/>
  <c r="CI198" i="1"/>
  <c r="CG198" i="1"/>
  <c r="CF198" i="1"/>
  <c r="CE198" i="1"/>
  <c r="CC198" i="1"/>
  <c r="CB198" i="1"/>
  <c r="CA198" i="1"/>
  <c r="BY198" i="1"/>
  <c r="BX198" i="1"/>
  <c r="BW198" i="1"/>
  <c r="BV198" i="1"/>
  <c r="BU198" i="1"/>
  <c r="BT198" i="1"/>
  <c r="BS198" i="1"/>
  <c r="BQ198" i="1"/>
  <c r="BO198" i="1"/>
  <c r="BM198" i="1"/>
  <c r="BK198" i="1"/>
  <c r="BI198" i="1"/>
  <c r="BH198" i="1"/>
  <c r="BG198" i="1"/>
  <c r="BE198" i="1"/>
  <c r="BC198" i="1"/>
  <c r="BA198" i="1"/>
  <c r="AY198" i="1"/>
  <c r="AW198" i="1"/>
  <c r="AV198" i="1"/>
  <c r="AU198" i="1"/>
  <c r="AS198" i="1"/>
  <c r="AQ198" i="1"/>
  <c r="AO198" i="1"/>
  <c r="AM198" i="1"/>
  <c r="AL198" i="1"/>
  <c r="AK198" i="1"/>
  <c r="AJ198" i="1"/>
  <c r="AI198" i="1"/>
  <c r="AG198" i="1"/>
  <c r="AE198" i="1"/>
  <c r="AD198" i="1"/>
  <c r="AC198" i="1"/>
  <c r="AA198" i="1"/>
  <c r="Y198" i="1"/>
  <c r="X198" i="1"/>
  <c r="W198" i="1"/>
  <c r="U198" i="1"/>
  <c r="S198" i="1"/>
  <c r="R198" i="1"/>
  <c r="Q198" i="1"/>
  <c r="O198" i="1"/>
  <c r="EI197" i="1"/>
  <c r="EH197" i="1"/>
  <c r="DX197" i="1"/>
  <c r="DV197" i="1"/>
  <c r="DR197" i="1"/>
  <c r="DP197" i="1"/>
  <c r="DN197" i="1"/>
  <c r="DL197" i="1"/>
  <c r="DJ197" i="1"/>
  <c r="DH197" i="1"/>
  <c r="DF197" i="1"/>
  <c r="DD197" i="1"/>
  <c r="DB197" i="1"/>
  <c r="CZ197" i="1"/>
  <c r="CX197" i="1"/>
  <c r="CV197" i="1"/>
  <c r="CT197" i="1"/>
  <c r="CR197" i="1"/>
  <c r="CP197" i="1"/>
  <c r="CN197" i="1"/>
  <c r="CL197" i="1"/>
  <c r="CJ197" i="1"/>
  <c r="CH197" i="1"/>
  <c r="CF197" i="1"/>
  <c r="CD197" i="1"/>
  <c r="CB197" i="1"/>
  <c r="BZ197" i="1"/>
  <c r="BX197" i="1"/>
  <c r="BV197" i="1"/>
  <c r="BT197" i="1"/>
  <c r="BR197" i="1"/>
  <c r="BP197" i="1"/>
  <c r="BN197" i="1"/>
  <c r="BL197" i="1"/>
  <c r="BJ197" i="1"/>
  <c r="BH197" i="1"/>
  <c r="BF197" i="1"/>
  <c r="BD197" i="1"/>
  <c r="BB197" i="1"/>
  <c r="AZ197" i="1"/>
  <c r="AX197" i="1"/>
  <c r="AV197" i="1"/>
  <c r="AT197" i="1"/>
  <c r="AR197" i="1"/>
  <c r="AP197" i="1"/>
  <c r="AN197" i="1"/>
  <c r="AL197" i="1"/>
  <c r="AJ197" i="1"/>
  <c r="AH197" i="1"/>
  <c r="AF197" i="1"/>
  <c r="AD197" i="1"/>
  <c r="AB197" i="1"/>
  <c r="Z197" i="1"/>
  <c r="X197" i="1"/>
  <c r="V197" i="1"/>
  <c r="T197" i="1"/>
  <c r="R197" i="1"/>
  <c r="P197" i="1"/>
  <c r="EI196" i="1"/>
  <c r="EH196" i="1"/>
  <c r="DX196" i="1"/>
  <c r="DV196" i="1"/>
  <c r="DR196" i="1"/>
  <c r="DP196" i="1"/>
  <c r="DN196" i="1"/>
  <c r="DL196" i="1"/>
  <c r="DJ196" i="1"/>
  <c r="DH196" i="1"/>
  <c r="DF196" i="1"/>
  <c r="DD196" i="1"/>
  <c r="DB196" i="1"/>
  <c r="CZ196" i="1"/>
  <c r="CX196" i="1"/>
  <c r="CV196" i="1"/>
  <c r="CT196" i="1"/>
  <c r="CR196" i="1"/>
  <c r="CP196" i="1"/>
  <c r="CN196" i="1"/>
  <c r="CL196" i="1"/>
  <c r="CJ196" i="1"/>
  <c r="CH196" i="1"/>
  <c r="CF196" i="1"/>
  <c r="CD196" i="1"/>
  <c r="CB196" i="1"/>
  <c r="BZ196" i="1"/>
  <c r="BX196" i="1"/>
  <c r="BV196" i="1"/>
  <c r="BT196" i="1"/>
  <c r="BR196" i="1"/>
  <c r="BP196" i="1"/>
  <c r="BN196" i="1"/>
  <c r="BL196" i="1"/>
  <c r="BJ196" i="1"/>
  <c r="BH196" i="1"/>
  <c r="BF196" i="1"/>
  <c r="BD196" i="1"/>
  <c r="BB196" i="1"/>
  <c r="AZ196" i="1"/>
  <c r="AX196" i="1"/>
  <c r="AV196" i="1"/>
  <c r="AT196" i="1"/>
  <c r="AR196" i="1"/>
  <c r="AP196" i="1"/>
  <c r="AN196" i="1"/>
  <c r="AL196" i="1"/>
  <c r="AJ196" i="1"/>
  <c r="AH196" i="1"/>
  <c r="AF196" i="1"/>
  <c r="AD196" i="1"/>
  <c r="AB196" i="1"/>
  <c r="Z196" i="1"/>
  <c r="X196" i="1"/>
  <c r="V196" i="1"/>
  <c r="T196" i="1"/>
  <c r="R196" i="1"/>
  <c r="P196" i="1"/>
  <c r="EI195" i="1"/>
  <c r="EI194" i="1" s="1"/>
  <c r="EH195" i="1"/>
  <c r="DX195" i="1"/>
  <c r="DV195" i="1"/>
  <c r="DV194" i="1" s="1"/>
  <c r="DR195" i="1"/>
  <c r="DP195" i="1"/>
  <c r="DN195" i="1"/>
  <c r="DN194" i="1" s="1"/>
  <c r="DL195" i="1"/>
  <c r="DJ195" i="1"/>
  <c r="DH195" i="1"/>
  <c r="DH194" i="1" s="1"/>
  <c r="DF195" i="1"/>
  <c r="DD195" i="1"/>
  <c r="DB195" i="1"/>
  <c r="DB194" i="1" s="1"/>
  <c r="CZ195" i="1"/>
  <c r="CX195" i="1"/>
  <c r="CV195" i="1"/>
  <c r="CV194" i="1" s="1"/>
  <c r="CT195" i="1"/>
  <c r="CT194" i="1" s="1"/>
  <c r="CR195" i="1"/>
  <c r="CP195" i="1"/>
  <c r="CP194" i="1" s="1"/>
  <c r="CN195" i="1"/>
  <c r="CL195" i="1"/>
  <c r="CJ195" i="1"/>
  <c r="CJ194" i="1" s="1"/>
  <c r="CH195" i="1"/>
  <c r="CF195" i="1"/>
  <c r="CD195" i="1"/>
  <c r="CD194" i="1" s="1"/>
  <c r="CB195" i="1"/>
  <c r="BZ195" i="1"/>
  <c r="BX195" i="1"/>
  <c r="BX194" i="1" s="1"/>
  <c r="BV195" i="1"/>
  <c r="BV194" i="1" s="1"/>
  <c r="BT195" i="1"/>
  <c r="BR195" i="1"/>
  <c r="BR194" i="1" s="1"/>
  <c r="BP195" i="1"/>
  <c r="BN195" i="1"/>
  <c r="BL195" i="1"/>
  <c r="BL194" i="1" s="1"/>
  <c r="BJ195" i="1"/>
  <c r="BH195" i="1"/>
  <c r="BF195" i="1"/>
  <c r="BF194" i="1" s="1"/>
  <c r="BD195" i="1"/>
  <c r="BB195" i="1"/>
  <c r="AZ195" i="1"/>
  <c r="AZ194" i="1" s="1"/>
  <c r="AX195" i="1"/>
  <c r="AV195" i="1"/>
  <c r="AT195" i="1"/>
  <c r="AT194" i="1" s="1"/>
  <c r="AR195" i="1"/>
  <c r="AP195" i="1"/>
  <c r="AN195" i="1"/>
  <c r="AN194" i="1" s="1"/>
  <c r="AL195" i="1"/>
  <c r="AJ195" i="1"/>
  <c r="AH195" i="1"/>
  <c r="AH194" i="1" s="1"/>
  <c r="AF195" i="1"/>
  <c r="AD195" i="1"/>
  <c r="AB195" i="1"/>
  <c r="AB194" i="1" s="1"/>
  <c r="Z195" i="1"/>
  <c r="Z194" i="1" s="1"/>
  <c r="X195" i="1"/>
  <c r="V195" i="1"/>
  <c r="V194" i="1" s="1"/>
  <c r="T195" i="1"/>
  <c r="R195" i="1"/>
  <c r="P195" i="1"/>
  <c r="EF194" i="1"/>
  <c r="EE194" i="1"/>
  <c r="ED194" i="1"/>
  <c r="EC194" i="1"/>
  <c r="EB194" i="1"/>
  <c r="EA194" i="1"/>
  <c r="DZ194" i="1"/>
  <c r="DY194" i="1"/>
  <c r="DW194" i="1"/>
  <c r="DU194" i="1"/>
  <c r="DT194" i="1"/>
  <c r="DS194" i="1"/>
  <c r="DQ194" i="1"/>
  <c r="DO194" i="1"/>
  <c r="DM194" i="1"/>
  <c r="DK194" i="1"/>
  <c r="DI194" i="1"/>
  <c r="DG194" i="1"/>
  <c r="DE194" i="1"/>
  <c r="DC194" i="1"/>
  <c r="DA194" i="1"/>
  <c r="CY194" i="1"/>
  <c r="CW194" i="1"/>
  <c r="CU194" i="1"/>
  <c r="CS194" i="1"/>
  <c r="CQ194" i="1"/>
  <c r="CO194" i="1"/>
  <c r="CM194" i="1"/>
  <c r="CK194" i="1"/>
  <c r="CI194" i="1"/>
  <c r="CG194" i="1"/>
  <c r="CE194" i="1"/>
  <c r="CC194" i="1"/>
  <c r="CA194" i="1"/>
  <c r="BY194" i="1"/>
  <c r="BW194" i="1"/>
  <c r="BU194" i="1"/>
  <c r="BS194" i="1"/>
  <c r="BQ194" i="1"/>
  <c r="BO194" i="1"/>
  <c r="BM194" i="1"/>
  <c r="BK194" i="1"/>
  <c r="BI194" i="1"/>
  <c r="BG194" i="1"/>
  <c r="BE194" i="1"/>
  <c r="BC194" i="1"/>
  <c r="BA194" i="1"/>
  <c r="AY194" i="1"/>
  <c r="AW194" i="1"/>
  <c r="AU194" i="1"/>
  <c r="AS194" i="1"/>
  <c r="AQ194" i="1"/>
  <c r="AO194" i="1"/>
  <c r="AM194" i="1"/>
  <c r="AK194" i="1"/>
  <c r="AI194" i="1"/>
  <c r="AG194" i="1"/>
  <c r="AE194" i="1"/>
  <c r="AC194" i="1"/>
  <c r="AA194" i="1"/>
  <c r="Y194" i="1"/>
  <c r="W194" i="1"/>
  <c r="U194" i="1"/>
  <c r="S194" i="1"/>
  <c r="Q194" i="1"/>
  <c r="O194" i="1"/>
  <c r="EI193" i="1"/>
  <c r="EI192" i="1" s="1"/>
  <c r="ED193" i="1"/>
  <c r="ED192" i="1" s="1"/>
  <c r="DV193" i="1"/>
  <c r="DP193" i="1"/>
  <c r="DL193" i="1"/>
  <c r="DL192" i="1" s="1"/>
  <c r="DJ193" i="1"/>
  <c r="DJ192" i="1" s="1"/>
  <c r="DH193" i="1"/>
  <c r="DD193" i="1"/>
  <c r="DD192" i="1" s="1"/>
  <c r="DB193" i="1"/>
  <c r="CZ193" i="1"/>
  <c r="CZ192" i="1" s="1"/>
  <c r="CX193" i="1"/>
  <c r="CX192" i="1" s="1"/>
  <c r="CV193" i="1"/>
  <c r="CV192" i="1" s="1"/>
  <c r="CT193" i="1"/>
  <c r="CT192" i="1" s="1"/>
  <c r="CR193" i="1"/>
  <c r="CR192" i="1" s="1"/>
  <c r="CP193" i="1"/>
  <c r="CP192" i="1" s="1"/>
  <c r="CN193" i="1"/>
  <c r="CN192" i="1" s="1"/>
  <c r="CJ193" i="1"/>
  <c r="CJ192" i="1" s="1"/>
  <c r="CH193" i="1"/>
  <c r="CF193" i="1"/>
  <c r="CF192" i="1" s="1"/>
  <c r="CD193" i="1"/>
  <c r="CB193" i="1"/>
  <c r="CB192" i="1" s="1"/>
  <c r="BZ193" i="1"/>
  <c r="BZ192" i="1" s="1"/>
  <c r="BX193" i="1"/>
  <c r="BX192" i="1" s="1"/>
  <c r="BV193" i="1"/>
  <c r="BV192" i="1" s="1"/>
  <c r="BT193" i="1"/>
  <c r="BT192" i="1" s="1"/>
  <c r="BR193" i="1"/>
  <c r="BR192" i="1" s="1"/>
  <c r="BP193" i="1"/>
  <c r="BP192" i="1" s="1"/>
  <c r="BN193" i="1"/>
  <c r="BL193" i="1"/>
  <c r="BL192" i="1" s="1"/>
  <c r="BJ193" i="1"/>
  <c r="BH193" i="1"/>
  <c r="BH192" i="1" s="1"/>
  <c r="BF193" i="1"/>
  <c r="BF192" i="1" s="1"/>
  <c r="BD193" i="1"/>
  <c r="BD192" i="1" s="1"/>
  <c r="BB193" i="1"/>
  <c r="AZ193" i="1"/>
  <c r="AZ192" i="1" s="1"/>
  <c r="AX193" i="1"/>
  <c r="AX192" i="1" s="1"/>
  <c r="AV193" i="1"/>
  <c r="AV192" i="1" s="1"/>
  <c r="AT193" i="1"/>
  <c r="AR193" i="1"/>
  <c r="AR192" i="1" s="1"/>
  <c r="AN193" i="1"/>
  <c r="AN192" i="1" s="1"/>
  <c r="AL193" i="1"/>
  <c r="AL192" i="1" s="1"/>
  <c r="AJ193" i="1"/>
  <c r="AJ192" i="1" s="1"/>
  <c r="AH193" i="1"/>
  <c r="AF193" i="1"/>
  <c r="AF192" i="1" s="1"/>
  <c r="AD193" i="1"/>
  <c r="AD192" i="1" s="1"/>
  <c r="AB193" i="1"/>
  <c r="Z193" i="1"/>
  <c r="Z192" i="1" s="1"/>
  <c r="X193" i="1"/>
  <c r="V193" i="1"/>
  <c r="T193" i="1"/>
  <c r="T192" i="1" s="1"/>
  <c r="R193" i="1"/>
  <c r="R192" i="1" s="1"/>
  <c r="P193" i="1"/>
  <c r="P192" i="1" s="1"/>
  <c r="EF192" i="1"/>
  <c r="EE192" i="1"/>
  <c r="EC192" i="1"/>
  <c r="EB192" i="1"/>
  <c r="EA192" i="1"/>
  <c r="DZ192" i="1"/>
  <c r="DY192" i="1"/>
  <c r="DX192" i="1"/>
  <c r="DW192" i="1"/>
  <c r="DV192" i="1"/>
  <c r="DU192" i="1"/>
  <c r="DT192" i="1"/>
  <c r="DS192" i="1"/>
  <c r="DR192" i="1"/>
  <c r="DQ192" i="1"/>
  <c r="DP192" i="1"/>
  <c r="DO192" i="1"/>
  <c r="DN192" i="1"/>
  <c r="DM192" i="1"/>
  <c r="DK192" i="1"/>
  <c r="DI192" i="1"/>
  <c r="DH192" i="1"/>
  <c r="DG192" i="1"/>
  <c r="DF192" i="1"/>
  <c r="DE192" i="1"/>
  <c r="DC192" i="1"/>
  <c r="DB192" i="1"/>
  <c r="DA192" i="1"/>
  <c r="CY192" i="1"/>
  <c r="CW192" i="1"/>
  <c r="CU192" i="1"/>
  <c r="CS192" i="1"/>
  <c r="CQ192" i="1"/>
  <c r="CO192" i="1"/>
  <c r="CM192" i="1"/>
  <c r="CL192" i="1"/>
  <c r="CK192" i="1"/>
  <c r="CI192" i="1"/>
  <c r="CH192" i="1"/>
  <c r="CG192" i="1"/>
  <c r="CE192" i="1"/>
  <c r="CD192" i="1"/>
  <c r="CC192" i="1"/>
  <c r="CA192" i="1"/>
  <c r="BY192" i="1"/>
  <c r="BW192" i="1"/>
  <c r="BU192" i="1"/>
  <c r="BS192" i="1"/>
  <c r="BQ192" i="1"/>
  <c r="BO192" i="1"/>
  <c r="BN192" i="1"/>
  <c r="BM192" i="1"/>
  <c r="BK192" i="1"/>
  <c r="BJ192" i="1"/>
  <c r="BI192" i="1"/>
  <c r="BG192" i="1"/>
  <c r="BE192" i="1"/>
  <c r="BC192" i="1"/>
  <c r="BB192" i="1"/>
  <c r="BA192" i="1"/>
  <c r="AY192" i="1"/>
  <c r="AW192" i="1"/>
  <c r="AU192" i="1"/>
  <c r="AT192" i="1"/>
  <c r="AS192" i="1"/>
  <c r="AQ192" i="1"/>
  <c r="AP192" i="1"/>
  <c r="AO192" i="1"/>
  <c r="AM192" i="1"/>
  <c r="AK192" i="1"/>
  <c r="AI192" i="1"/>
  <c r="AH192" i="1"/>
  <c r="AG192" i="1"/>
  <c r="AE192" i="1"/>
  <c r="AC192" i="1"/>
  <c r="AB192" i="1"/>
  <c r="AA192" i="1"/>
  <c r="Y192" i="1"/>
  <c r="X192" i="1"/>
  <c r="W192" i="1"/>
  <c r="V192" i="1"/>
  <c r="U192" i="1"/>
  <c r="S192" i="1"/>
  <c r="Q192" i="1"/>
  <c r="O192" i="1"/>
  <c r="EI191" i="1"/>
  <c r="EI190" i="1" s="1"/>
  <c r="ED191" i="1"/>
  <c r="DV191" i="1"/>
  <c r="DP191" i="1"/>
  <c r="DP190" i="1" s="1"/>
  <c r="DL191" i="1"/>
  <c r="DL190" i="1" s="1"/>
  <c r="DJ191" i="1"/>
  <c r="DH191" i="1"/>
  <c r="DH190" i="1" s="1"/>
  <c r="DD191" i="1"/>
  <c r="DB191" i="1"/>
  <c r="CZ191" i="1"/>
  <c r="CZ190" i="1" s="1"/>
  <c r="CX191" i="1"/>
  <c r="CV191" i="1"/>
  <c r="CT191" i="1"/>
  <c r="CT190" i="1" s="1"/>
  <c r="CR191" i="1"/>
  <c r="CP191" i="1"/>
  <c r="CN191" i="1"/>
  <c r="CN190" i="1" s="1"/>
  <c r="CJ191" i="1"/>
  <c r="CH191" i="1"/>
  <c r="CH190" i="1" s="1"/>
  <c r="CF191" i="1"/>
  <c r="CF190" i="1" s="1"/>
  <c r="CD191" i="1"/>
  <c r="CD190" i="1" s="1"/>
  <c r="CB191" i="1"/>
  <c r="CB190" i="1" s="1"/>
  <c r="BZ191" i="1"/>
  <c r="BZ190" i="1" s="1"/>
  <c r="BX191" i="1"/>
  <c r="BV191" i="1"/>
  <c r="BV190" i="1" s="1"/>
  <c r="BT191" i="1"/>
  <c r="BT190" i="1" s="1"/>
  <c r="BR191" i="1"/>
  <c r="BP191" i="1"/>
  <c r="BN191" i="1"/>
  <c r="BN190" i="1" s="1"/>
  <c r="BL191" i="1"/>
  <c r="BJ191" i="1"/>
  <c r="BH191" i="1"/>
  <c r="BH190" i="1" s="1"/>
  <c r="BE191" i="1"/>
  <c r="BF191" i="1" s="1"/>
  <c r="BF190" i="1" s="1"/>
  <c r="BD191" i="1"/>
  <c r="BD190" i="1" s="1"/>
  <c r="BB191" i="1"/>
  <c r="BB190" i="1" s="1"/>
  <c r="AZ191" i="1"/>
  <c r="AX191" i="1"/>
  <c r="AX190" i="1" s="1"/>
  <c r="AV191" i="1"/>
  <c r="AV190" i="1" s="1"/>
  <c r="AT191" i="1"/>
  <c r="AT190" i="1" s="1"/>
  <c r="AR191" i="1"/>
  <c r="AR190" i="1" s="1"/>
  <c r="AN191" i="1"/>
  <c r="AN190" i="1" s="1"/>
  <c r="AL191" i="1"/>
  <c r="AJ191" i="1"/>
  <c r="AH191" i="1"/>
  <c r="AH190" i="1" s="1"/>
  <c r="AF191" i="1"/>
  <c r="AF190" i="1" s="1"/>
  <c r="AD191" i="1"/>
  <c r="AD190" i="1" s="1"/>
  <c r="AB191" i="1"/>
  <c r="AB190" i="1" s="1"/>
  <c r="Z191" i="1"/>
  <c r="X191" i="1"/>
  <c r="X190" i="1" s="1"/>
  <c r="V191" i="1"/>
  <c r="T191" i="1"/>
  <c r="R191" i="1"/>
  <c r="P191" i="1"/>
  <c r="P190" i="1" s="1"/>
  <c r="EF190" i="1"/>
  <c r="EE190" i="1"/>
  <c r="ED190" i="1"/>
  <c r="EC190" i="1"/>
  <c r="EB190" i="1"/>
  <c r="EA190" i="1"/>
  <c r="DZ190" i="1"/>
  <c r="DY190" i="1"/>
  <c r="DX190" i="1"/>
  <c r="DW190" i="1"/>
  <c r="DV190" i="1"/>
  <c r="DU190" i="1"/>
  <c r="DT190" i="1"/>
  <c r="DS190" i="1"/>
  <c r="DR190" i="1"/>
  <c r="DQ190" i="1"/>
  <c r="DO190" i="1"/>
  <c r="DN190" i="1"/>
  <c r="DM190" i="1"/>
  <c r="DK190" i="1"/>
  <c r="DJ190" i="1"/>
  <c r="DI190" i="1"/>
  <c r="DG190" i="1"/>
  <c r="DF190" i="1"/>
  <c r="DE190" i="1"/>
  <c r="DD190" i="1"/>
  <c r="DC190" i="1"/>
  <c r="DB190" i="1"/>
  <c r="DA190" i="1"/>
  <c r="CY190" i="1"/>
  <c r="CX190" i="1"/>
  <c r="CW190" i="1"/>
  <c r="CV190" i="1"/>
  <c r="CU190" i="1"/>
  <c r="CS190" i="1"/>
  <c r="CR190" i="1"/>
  <c r="CQ190" i="1"/>
  <c r="CP190" i="1"/>
  <c r="CO190" i="1"/>
  <c r="CM190" i="1"/>
  <c r="CL190" i="1"/>
  <c r="CK190" i="1"/>
  <c r="CJ190" i="1"/>
  <c r="CI190" i="1"/>
  <c r="CG190" i="1"/>
  <c r="CE190" i="1"/>
  <c r="CC190" i="1"/>
  <c r="CA190" i="1"/>
  <c r="BY190" i="1"/>
  <c r="BX190" i="1"/>
  <c r="BW190" i="1"/>
  <c r="BU190" i="1"/>
  <c r="BS190" i="1"/>
  <c r="BR190" i="1"/>
  <c r="BQ190" i="1"/>
  <c r="BP190" i="1"/>
  <c r="BO190" i="1"/>
  <c r="BM190" i="1"/>
  <c r="BL190" i="1"/>
  <c r="BK190" i="1"/>
  <c r="BJ190" i="1"/>
  <c r="BI190" i="1"/>
  <c r="BG190" i="1"/>
  <c r="BE190" i="1"/>
  <c r="BC190" i="1"/>
  <c r="BA190" i="1"/>
  <c r="AZ190" i="1"/>
  <c r="AY190" i="1"/>
  <c r="AW190" i="1"/>
  <c r="AU190" i="1"/>
  <c r="AS190" i="1"/>
  <c r="AQ190" i="1"/>
  <c r="AP190" i="1"/>
  <c r="AO190" i="1"/>
  <c r="AM190" i="1"/>
  <c r="AL190" i="1"/>
  <c r="AK190" i="1"/>
  <c r="AJ190" i="1"/>
  <c r="AI190" i="1"/>
  <c r="AG190" i="1"/>
  <c r="AE190" i="1"/>
  <c r="AC190" i="1"/>
  <c r="AA190" i="1"/>
  <c r="Z190" i="1"/>
  <c r="Y190" i="1"/>
  <c r="W190" i="1"/>
  <c r="V190" i="1"/>
  <c r="U190" i="1"/>
  <c r="T190" i="1"/>
  <c r="S190" i="1"/>
  <c r="Q190" i="1"/>
  <c r="O190" i="1"/>
  <c r="EI189" i="1"/>
  <c r="ED189" i="1"/>
  <c r="DV189" i="1"/>
  <c r="DP189" i="1"/>
  <c r="DL189" i="1"/>
  <c r="DJ189" i="1"/>
  <c r="DH189" i="1"/>
  <c r="DF189" i="1"/>
  <c r="DD189" i="1"/>
  <c r="DB189" i="1"/>
  <c r="CZ189" i="1"/>
  <c r="CX189" i="1"/>
  <c r="CV189" i="1"/>
  <c r="CT189" i="1"/>
  <c r="CR189" i="1"/>
  <c r="CP189" i="1"/>
  <c r="CN189" i="1"/>
  <c r="CJ189" i="1"/>
  <c r="CH189" i="1"/>
  <c r="CF189" i="1"/>
  <c r="CD189" i="1"/>
  <c r="CB189" i="1"/>
  <c r="BZ189" i="1"/>
  <c r="BX189" i="1"/>
  <c r="BV189" i="1"/>
  <c r="BT189" i="1"/>
  <c r="BR189" i="1"/>
  <c r="BP189" i="1"/>
  <c r="BN189" i="1"/>
  <c r="BL189" i="1"/>
  <c r="BJ189" i="1"/>
  <c r="BH189" i="1"/>
  <c r="BF189" i="1"/>
  <c r="BD189" i="1"/>
  <c r="BB189" i="1"/>
  <c r="AZ189" i="1"/>
  <c r="AX189" i="1"/>
  <c r="AV189" i="1"/>
  <c r="AT189" i="1"/>
  <c r="AR189" i="1"/>
  <c r="AN189" i="1"/>
  <c r="AL189" i="1"/>
  <c r="AJ189" i="1"/>
  <c r="AH189" i="1"/>
  <c r="AF189" i="1"/>
  <c r="AD189" i="1"/>
  <c r="AB189" i="1"/>
  <c r="Z189" i="1"/>
  <c r="X189" i="1"/>
  <c r="V189" i="1"/>
  <c r="V187" i="1" s="1"/>
  <c r="T189" i="1"/>
  <c r="R189" i="1"/>
  <c r="P189" i="1"/>
  <c r="EI188" i="1"/>
  <c r="EI187" i="1" s="1"/>
  <c r="ED188" i="1"/>
  <c r="DV188" i="1"/>
  <c r="DV187" i="1" s="1"/>
  <c r="DP188" i="1"/>
  <c r="DL188" i="1"/>
  <c r="DL187" i="1" s="1"/>
  <c r="DJ188" i="1"/>
  <c r="DH188" i="1"/>
  <c r="DH187" i="1" s="1"/>
  <c r="DF188" i="1"/>
  <c r="DD188" i="1"/>
  <c r="DD187" i="1" s="1"/>
  <c r="DB188" i="1"/>
  <c r="CZ188" i="1"/>
  <c r="CZ187" i="1" s="1"/>
  <c r="CX188" i="1"/>
  <c r="CV188" i="1"/>
  <c r="CV187" i="1" s="1"/>
  <c r="CT188" i="1"/>
  <c r="CR188" i="1"/>
  <c r="CR187" i="1" s="1"/>
  <c r="CP188" i="1"/>
  <c r="CN188" i="1"/>
  <c r="CN187" i="1" s="1"/>
  <c r="CJ188" i="1"/>
  <c r="CH188" i="1"/>
  <c r="CH187" i="1" s="1"/>
  <c r="CF188" i="1"/>
  <c r="CD188" i="1"/>
  <c r="CD187" i="1" s="1"/>
  <c r="CB188" i="1"/>
  <c r="BZ188" i="1"/>
  <c r="BZ187" i="1" s="1"/>
  <c r="BX188" i="1"/>
  <c r="BV188" i="1"/>
  <c r="BV187" i="1" s="1"/>
  <c r="BT188" i="1"/>
  <c r="BR188" i="1"/>
  <c r="BR187" i="1" s="1"/>
  <c r="BP188" i="1"/>
  <c r="BN188" i="1"/>
  <c r="BN187" i="1" s="1"/>
  <c r="BL188" i="1"/>
  <c r="BJ188" i="1"/>
  <c r="BJ187" i="1" s="1"/>
  <c r="BH188" i="1"/>
  <c r="BF188" i="1"/>
  <c r="BF187" i="1" s="1"/>
  <c r="BD188" i="1"/>
  <c r="BB188" i="1"/>
  <c r="BB187" i="1" s="1"/>
  <c r="AZ188" i="1"/>
  <c r="AX188" i="1"/>
  <c r="AX187" i="1" s="1"/>
  <c r="AV188" i="1"/>
  <c r="AT188" i="1"/>
  <c r="AR188" i="1"/>
  <c r="AN188" i="1"/>
  <c r="AN187" i="1" s="1"/>
  <c r="AL188" i="1"/>
  <c r="AJ188" i="1"/>
  <c r="AJ187" i="1" s="1"/>
  <c r="AH188" i="1"/>
  <c r="AF188" i="1"/>
  <c r="AF187" i="1" s="1"/>
  <c r="AD188" i="1"/>
  <c r="AB188" i="1"/>
  <c r="AB187" i="1" s="1"/>
  <c r="Z188" i="1"/>
  <c r="X188" i="1"/>
  <c r="X187" i="1" s="1"/>
  <c r="V188" i="1"/>
  <c r="T188" i="1"/>
  <c r="R188" i="1"/>
  <c r="P188" i="1"/>
  <c r="P187" i="1" s="1"/>
  <c r="EF187" i="1"/>
  <c r="EE187" i="1"/>
  <c r="ED187" i="1"/>
  <c r="EC187" i="1"/>
  <c r="EB187" i="1"/>
  <c r="EA187" i="1"/>
  <c r="DZ187" i="1"/>
  <c r="DY187" i="1"/>
  <c r="DX187" i="1"/>
  <c r="DW187" i="1"/>
  <c r="DU187" i="1"/>
  <c r="DT187" i="1"/>
  <c r="DS187" i="1"/>
  <c r="DR187" i="1"/>
  <c r="DQ187" i="1"/>
  <c r="DO187" i="1"/>
  <c r="DN187" i="1"/>
  <c r="DM187" i="1"/>
  <c r="DK187" i="1"/>
  <c r="DI187" i="1"/>
  <c r="DG187" i="1"/>
  <c r="DF187" i="1"/>
  <c r="DE187" i="1"/>
  <c r="DC187" i="1"/>
  <c r="DA187" i="1"/>
  <c r="CY187" i="1"/>
  <c r="CW187" i="1"/>
  <c r="CU187" i="1"/>
  <c r="CS187" i="1"/>
  <c r="CQ187" i="1"/>
  <c r="CO187" i="1"/>
  <c r="CM187" i="1"/>
  <c r="CL187" i="1"/>
  <c r="CK187" i="1"/>
  <c r="CI187" i="1"/>
  <c r="CG187" i="1"/>
  <c r="CF187" i="1"/>
  <c r="CE187" i="1"/>
  <c r="CC187" i="1"/>
  <c r="CA187" i="1"/>
  <c r="BY187" i="1"/>
  <c r="BW187" i="1"/>
  <c r="BU187" i="1"/>
  <c r="BS187" i="1"/>
  <c r="BQ187" i="1"/>
  <c r="BO187" i="1"/>
  <c r="BM187" i="1"/>
  <c r="BK187" i="1"/>
  <c r="BI187" i="1"/>
  <c r="BG187" i="1"/>
  <c r="BE187" i="1"/>
  <c r="BC187" i="1"/>
  <c r="BA187" i="1"/>
  <c r="AY187" i="1"/>
  <c r="AW187" i="1"/>
  <c r="AU187" i="1"/>
  <c r="AS187" i="1"/>
  <c r="AQ187" i="1"/>
  <c r="AP187" i="1"/>
  <c r="AO187" i="1"/>
  <c r="AM187" i="1"/>
  <c r="AK187" i="1"/>
  <c r="AI187" i="1"/>
  <c r="AG187" i="1"/>
  <c r="AE187" i="1"/>
  <c r="AC187" i="1"/>
  <c r="AA187" i="1"/>
  <c r="Y187" i="1"/>
  <c r="W187" i="1"/>
  <c r="U187" i="1"/>
  <c r="S187" i="1"/>
  <c r="Q187" i="1"/>
  <c r="O187" i="1"/>
  <c r="EI186" i="1"/>
  <c r="EF186" i="1"/>
  <c r="EB186" i="1"/>
  <c r="DV186" i="1"/>
  <c r="AB186" i="1"/>
  <c r="Z186" i="1"/>
  <c r="X186" i="1"/>
  <c r="V186" i="1"/>
  <c r="T186" i="1"/>
  <c r="R186" i="1"/>
  <c r="P186" i="1"/>
  <c r="EI185" i="1"/>
  <c r="ED185" i="1"/>
  <c r="DV185" i="1"/>
  <c r="DP185" i="1"/>
  <c r="DL185" i="1"/>
  <c r="DJ185" i="1"/>
  <c r="DH185" i="1"/>
  <c r="DF185" i="1"/>
  <c r="DD185" i="1"/>
  <c r="DB185" i="1"/>
  <c r="CZ185" i="1"/>
  <c r="CX185" i="1"/>
  <c r="CV185" i="1"/>
  <c r="CT185" i="1"/>
  <c r="CR185" i="1"/>
  <c r="CP185" i="1"/>
  <c r="CN185" i="1"/>
  <c r="CJ185" i="1"/>
  <c r="CH185" i="1"/>
  <c r="CF185" i="1"/>
  <c r="CD185" i="1"/>
  <c r="CB185" i="1"/>
  <c r="BZ185" i="1"/>
  <c r="BX185" i="1"/>
  <c r="BV185" i="1"/>
  <c r="BT185" i="1"/>
  <c r="BR185" i="1"/>
  <c r="BP185" i="1"/>
  <c r="BN185" i="1"/>
  <c r="BL185" i="1"/>
  <c r="BJ185" i="1"/>
  <c r="BH185" i="1"/>
  <c r="BF185" i="1"/>
  <c r="BD185" i="1"/>
  <c r="BB185" i="1"/>
  <c r="AZ185" i="1"/>
  <c r="AX185" i="1"/>
  <c r="AV185" i="1"/>
  <c r="AT185" i="1"/>
  <c r="AR185" i="1"/>
  <c r="AN185" i="1"/>
  <c r="AL185" i="1"/>
  <c r="AJ185" i="1"/>
  <c r="AH185" i="1"/>
  <c r="AF185" i="1"/>
  <c r="AD185" i="1"/>
  <c r="AB185" i="1"/>
  <c r="Z185" i="1"/>
  <c r="X185" i="1"/>
  <c r="V185" i="1"/>
  <c r="T185" i="1"/>
  <c r="R185" i="1"/>
  <c r="P185" i="1"/>
  <c r="EI184" i="1"/>
  <c r="ED184" i="1"/>
  <c r="DV184" i="1"/>
  <c r="DP184" i="1"/>
  <c r="DL184" i="1"/>
  <c r="DJ184" i="1"/>
  <c r="DH184" i="1"/>
  <c r="DF184" i="1"/>
  <c r="DD184" i="1"/>
  <c r="DB184" i="1"/>
  <c r="CZ184" i="1"/>
  <c r="CX184" i="1"/>
  <c r="CV184" i="1"/>
  <c r="CT184" i="1"/>
  <c r="CR184" i="1"/>
  <c r="CP184" i="1"/>
  <c r="CN184" i="1"/>
  <c r="CJ184" i="1"/>
  <c r="CH184" i="1"/>
  <c r="CF184" i="1"/>
  <c r="CD184" i="1"/>
  <c r="CB184" i="1"/>
  <c r="BZ184" i="1"/>
  <c r="BX184" i="1"/>
  <c r="BV184" i="1"/>
  <c r="BT184" i="1"/>
  <c r="BR184" i="1"/>
  <c r="BP184" i="1"/>
  <c r="BN184" i="1"/>
  <c r="BL184" i="1"/>
  <c r="BJ184" i="1"/>
  <c r="BH184" i="1"/>
  <c r="BF184" i="1"/>
  <c r="BD184" i="1"/>
  <c r="BB184" i="1"/>
  <c r="AZ184" i="1"/>
  <c r="AX184" i="1"/>
  <c r="AV184" i="1"/>
  <c r="AT184" i="1"/>
  <c r="AR184" i="1"/>
  <c r="AN184" i="1"/>
  <c r="AL184" i="1"/>
  <c r="AJ184" i="1"/>
  <c r="AH184" i="1"/>
  <c r="AF184" i="1"/>
  <c r="AD184" i="1"/>
  <c r="AB184" i="1"/>
  <c r="Z184" i="1"/>
  <c r="X184" i="1"/>
  <c r="V184" i="1"/>
  <c r="T184" i="1"/>
  <c r="R184" i="1"/>
  <c r="P184" i="1"/>
  <c r="EI183" i="1"/>
  <c r="ED183" i="1"/>
  <c r="DV183" i="1"/>
  <c r="DP183" i="1"/>
  <c r="DL183" i="1"/>
  <c r="DJ183" i="1"/>
  <c r="DH183" i="1"/>
  <c r="DF183" i="1"/>
  <c r="DD183" i="1"/>
  <c r="DB183" i="1"/>
  <c r="CZ183" i="1"/>
  <c r="CX183" i="1"/>
  <c r="CV183" i="1"/>
  <c r="CT183" i="1"/>
  <c r="CR183" i="1"/>
  <c r="CP183" i="1"/>
  <c r="CN183" i="1"/>
  <c r="CJ183" i="1"/>
  <c r="CH183" i="1"/>
  <c r="CF183" i="1"/>
  <c r="CD183" i="1"/>
  <c r="CB183" i="1"/>
  <c r="BZ183" i="1"/>
  <c r="BX183" i="1"/>
  <c r="BV183" i="1"/>
  <c r="BT183" i="1"/>
  <c r="BR183" i="1"/>
  <c r="BP183" i="1"/>
  <c r="BN183" i="1"/>
  <c r="BL183" i="1"/>
  <c r="BJ183" i="1"/>
  <c r="BH183" i="1"/>
  <c r="BF183" i="1"/>
  <c r="BD183" i="1"/>
  <c r="BB183" i="1"/>
  <c r="AZ183" i="1"/>
  <c r="AX183" i="1"/>
  <c r="AV183" i="1"/>
  <c r="AT183" i="1"/>
  <c r="AR183" i="1"/>
  <c r="AN183" i="1"/>
  <c r="AL183" i="1"/>
  <c r="AJ183" i="1"/>
  <c r="AH183" i="1"/>
  <c r="AF183" i="1"/>
  <c r="AD183" i="1"/>
  <c r="AB183" i="1"/>
  <c r="Z183" i="1"/>
  <c r="X183" i="1"/>
  <c r="V183" i="1"/>
  <c r="T183" i="1"/>
  <c r="R183" i="1"/>
  <c r="P183" i="1"/>
  <c r="EI182" i="1"/>
  <c r="ED182" i="1"/>
  <c r="DV182" i="1"/>
  <c r="DP182" i="1"/>
  <c r="DL182" i="1"/>
  <c r="DJ182" i="1"/>
  <c r="DH182" i="1"/>
  <c r="DF182" i="1"/>
  <c r="DD182" i="1"/>
  <c r="DB182" i="1"/>
  <c r="CZ182" i="1"/>
  <c r="CX182" i="1"/>
  <c r="CV182" i="1"/>
  <c r="CT182" i="1"/>
  <c r="CR182" i="1"/>
  <c r="CP182" i="1"/>
  <c r="CN182" i="1"/>
  <c r="CJ182" i="1"/>
  <c r="CH182" i="1"/>
  <c r="CF182" i="1"/>
  <c r="CD182" i="1"/>
  <c r="CB182" i="1"/>
  <c r="BZ182" i="1"/>
  <c r="BX182" i="1"/>
  <c r="BV182" i="1"/>
  <c r="BT182" i="1"/>
  <c r="BR182" i="1"/>
  <c r="BP182" i="1"/>
  <c r="BN182" i="1"/>
  <c r="BL182" i="1"/>
  <c r="BJ182" i="1"/>
  <c r="BH182" i="1"/>
  <c r="BF182" i="1"/>
  <c r="BD182" i="1"/>
  <c r="BB182" i="1"/>
  <c r="AZ182" i="1"/>
  <c r="AX182" i="1"/>
  <c r="AV182" i="1"/>
  <c r="AT182" i="1"/>
  <c r="AR182" i="1"/>
  <c r="AN182" i="1"/>
  <c r="AL182" i="1"/>
  <c r="AJ182" i="1"/>
  <c r="AJ179" i="1" s="1"/>
  <c r="AH182" i="1"/>
  <c r="AF182" i="1"/>
  <c r="AD182" i="1"/>
  <c r="AB182" i="1"/>
  <c r="Z182" i="1"/>
  <c r="X182" i="1"/>
  <c r="V182" i="1"/>
  <c r="T182" i="1"/>
  <c r="R182" i="1"/>
  <c r="P182" i="1"/>
  <c r="EI181" i="1"/>
  <c r="ED181" i="1"/>
  <c r="ED179" i="1" s="1"/>
  <c r="DV181" i="1"/>
  <c r="DV179" i="1" s="1"/>
  <c r="DP181" i="1"/>
  <c r="DL181" i="1"/>
  <c r="DJ181" i="1"/>
  <c r="DH181" i="1"/>
  <c r="DF181" i="1"/>
  <c r="DD181" i="1"/>
  <c r="DB181" i="1"/>
  <c r="CZ181" i="1"/>
  <c r="CX181" i="1"/>
  <c r="CV181" i="1"/>
  <c r="CT181" i="1"/>
  <c r="CR181" i="1"/>
  <c r="CP181" i="1"/>
  <c r="CN181" i="1"/>
  <c r="CJ181" i="1"/>
  <c r="CH181" i="1"/>
  <c r="CF181" i="1"/>
  <c r="CD181" i="1"/>
  <c r="CB181" i="1"/>
  <c r="BZ181" i="1"/>
  <c r="BX181" i="1"/>
  <c r="BV181" i="1"/>
  <c r="BT181" i="1"/>
  <c r="BR181" i="1"/>
  <c r="BR179" i="1" s="1"/>
  <c r="BP181" i="1"/>
  <c r="BN181" i="1"/>
  <c r="BL181" i="1"/>
  <c r="BL179" i="1" s="1"/>
  <c r="BJ181" i="1"/>
  <c r="BH181" i="1"/>
  <c r="BF181" i="1"/>
  <c r="BF179" i="1" s="1"/>
  <c r="BD181" i="1"/>
  <c r="BB181" i="1"/>
  <c r="AZ181" i="1"/>
  <c r="AX181" i="1"/>
  <c r="AV181" i="1"/>
  <c r="AT181" i="1"/>
  <c r="AR181" i="1"/>
  <c r="AN181" i="1"/>
  <c r="AL181" i="1"/>
  <c r="AJ181" i="1"/>
  <c r="AH181" i="1"/>
  <c r="AF181" i="1"/>
  <c r="AF179" i="1" s="1"/>
  <c r="AD181" i="1"/>
  <c r="AB181" i="1"/>
  <c r="Z181" i="1"/>
  <c r="X181" i="1"/>
  <c r="V181" i="1"/>
  <c r="T181" i="1"/>
  <c r="R181" i="1"/>
  <c r="P181" i="1"/>
  <c r="EH180" i="1"/>
  <c r="DX180" i="1"/>
  <c r="DX179" i="1" s="1"/>
  <c r="DV180" i="1"/>
  <c r="DR180" i="1"/>
  <c r="DR179" i="1" s="1"/>
  <c r="DP180" i="1"/>
  <c r="DN180" i="1"/>
  <c r="DL180" i="1"/>
  <c r="DJ180" i="1"/>
  <c r="DH180" i="1"/>
  <c r="DF180" i="1"/>
  <c r="DD180" i="1"/>
  <c r="DB180" i="1"/>
  <c r="CZ180" i="1"/>
  <c r="CX180" i="1"/>
  <c r="CV180" i="1"/>
  <c r="CT180" i="1"/>
  <c r="CR180" i="1"/>
  <c r="CP180" i="1"/>
  <c r="CN180" i="1"/>
  <c r="CL180" i="1"/>
  <c r="CJ180" i="1"/>
  <c r="CH180" i="1"/>
  <c r="CH179" i="1" s="1"/>
  <c r="CF180" i="1"/>
  <c r="CD180" i="1"/>
  <c r="CB180" i="1"/>
  <c r="BZ180" i="1"/>
  <c r="BZ179" i="1" s="1"/>
  <c r="BX180" i="1"/>
  <c r="BV180" i="1"/>
  <c r="BV179" i="1" s="1"/>
  <c r="BT180" i="1"/>
  <c r="BR180" i="1"/>
  <c r="BP180" i="1"/>
  <c r="BN180" i="1"/>
  <c r="BL180" i="1"/>
  <c r="BJ180" i="1"/>
  <c r="BJ179" i="1" s="1"/>
  <c r="BH180" i="1"/>
  <c r="BF180" i="1"/>
  <c r="BD180" i="1"/>
  <c r="BB180" i="1"/>
  <c r="AZ180" i="1"/>
  <c r="AW180" i="1"/>
  <c r="AX180" i="1" s="1"/>
  <c r="AX179" i="1" s="1"/>
  <c r="AV180" i="1"/>
  <c r="AT180" i="1"/>
  <c r="AR180" i="1"/>
  <c r="AP180" i="1"/>
  <c r="AP179" i="1" s="1"/>
  <c r="AN180" i="1"/>
  <c r="AL180" i="1"/>
  <c r="AL179" i="1" s="1"/>
  <c r="AJ180" i="1"/>
  <c r="AH180" i="1"/>
  <c r="AF180" i="1"/>
  <c r="AD180" i="1"/>
  <c r="AD179" i="1" s="1"/>
  <c r="AB180" i="1"/>
  <c r="Z180" i="1"/>
  <c r="Z179" i="1" s="1"/>
  <c r="X180" i="1"/>
  <c r="V180" i="1"/>
  <c r="T180" i="1"/>
  <c r="R180" i="1"/>
  <c r="P180" i="1"/>
  <c r="EF179" i="1"/>
  <c r="EE179" i="1"/>
  <c r="EC179" i="1"/>
  <c r="EB179" i="1"/>
  <c r="EA179" i="1"/>
  <c r="DZ179" i="1"/>
  <c r="DY179" i="1"/>
  <c r="DW179" i="1"/>
  <c r="DU179" i="1"/>
  <c r="DT179" i="1"/>
  <c r="DS179" i="1"/>
  <c r="DQ179" i="1"/>
  <c r="DO179" i="1"/>
  <c r="DN179" i="1"/>
  <c r="DM179" i="1"/>
  <c r="DK179" i="1"/>
  <c r="DI179" i="1"/>
  <c r="DH179" i="1"/>
  <c r="DG179" i="1"/>
  <c r="DE179" i="1"/>
  <c r="DC179" i="1"/>
  <c r="DA179" i="1"/>
  <c r="CY179" i="1"/>
  <c r="CW179" i="1"/>
  <c r="CU179" i="1"/>
  <c r="CS179" i="1"/>
  <c r="CQ179" i="1"/>
  <c r="CO179" i="1"/>
  <c r="CM179" i="1"/>
  <c r="CL179" i="1"/>
  <c r="CK179" i="1"/>
  <c r="CI179" i="1"/>
  <c r="CG179" i="1"/>
  <c r="CE179" i="1"/>
  <c r="CC179" i="1"/>
  <c r="CA179" i="1"/>
  <c r="BY179" i="1"/>
  <c r="BW179" i="1"/>
  <c r="BU179" i="1"/>
  <c r="BS179" i="1"/>
  <c r="BQ179" i="1"/>
  <c r="BO179" i="1"/>
  <c r="BM179" i="1"/>
  <c r="BK179" i="1"/>
  <c r="BI179" i="1"/>
  <c r="BG179" i="1"/>
  <c r="BE179" i="1"/>
  <c r="BC179" i="1"/>
  <c r="BB179" i="1"/>
  <c r="BA179" i="1"/>
  <c r="AY179" i="1"/>
  <c r="AU179" i="1"/>
  <c r="AS179" i="1"/>
  <c r="AQ179" i="1"/>
  <c r="AO179" i="1"/>
  <c r="AM179" i="1"/>
  <c r="AK179" i="1"/>
  <c r="AI179" i="1"/>
  <c r="AG179" i="1"/>
  <c r="AE179" i="1"/>
  <c r="AC179" i="1"/>
  <c r="AA179" i="1"/>
  <c r="Y179" i="1"/>
  <c r="W179" i="1"/>
  <c r="U179" i="1"/>
  <c r="S179" i="1"/>
  <c r="Q179" i="1"/>
  <c r="O179" i="1"/>
  <c r="EI178" i="1"/>
  <c r="EH178" i="1"/>
  <c r="EF178" i="1"/>
  <c r="ED178" i="1"/>
  <c r="EB178" i="1"/>
  <c r="DZ178" i="1"/>
  <c r="DX178" i="1"/>
  <c r="DV178" i="1"/>
  <c r="DR178" i="1"/>
  <c r="DP178" i="1"/>
  <c r="DN178" i="1"/>
  <c r="DL178" i="1"/>
  <c r="DJ178" i="1"/>
  <c r="DH178" i="1"/>
  <c r="DF178" i="1"/>
  <c r="DD178" i="1"/>
  <c r="DB178" i="1"/>
  <c r="CZ178" i="1"/>
  <c r="CX178" i="1"/>
  <c r="CV178" i="1"/>
  <c r="CT178" i="1"/>
  <c r="CR178" i="1"/>
  <c r="CP178" i="1"/>
  <c r="CN178" i="1"/>
  <c r="CL178" i="1"/>
  <c r="CJ178" i="1"/>
  <c r="CH178" i="1"/>
  <c r="CF178" i="1"/>
  <c r="CD178" i="1"/>
  <c r="CB178" i="1"/>
  <c r="BZ178" i="1"/>
  <c r="BX178" i="1"/>
  <c r="BV178" i="1"/>
  <c r="BT178" i="1"/>
  <c r="BR178" i="1"/>
  <c r="BP178" i="1"/>
  <c r="BN178" i="1"/>
  <c r="BL178" i="1"/>
  <c r="BJ178" i="1"/>
  <c r="BH178" i="1"/>
  <c r="BF178" i="1"/>
  <c r="BD178" i="1"/>
  <c r="BB178" i="1"/>
  <c r="AZ178" i="1"/>
  <c r="AX178" i="1"/>
  <c r="AV178" i="1"/>
  <c r="AT178" i="1"/>
  <c r="AR178" i="1"/>
  <c r="AP178" i="1"/>
  <c r="AN178" i="1"/>
  <c r="AL178" i="1"/>
  <c r="AJ178" i="1"/>
  <c r="AH178" i="1"/>
  <c r="AF178" i="1"/>
  <c r="AD178" i="1"/>
  <c r="AB178" i="1"/>
  <c r="Z178" i="1"/>
  <c r="X178" i="1"/>
  <c r="V178" i="1"/>
  <c r="T178" i="1"/>
  <c r="R178" i="1"/>
  <c r="P178" i="1"/>
  <c r="EI177" i="1"/>
  <c r="EH177" i="1"/>
  <c r="DX177" i="1"/>
  <c r="DV177" i="1"/>
  <c r="DR177" i="1"/>
  <c r="DP177" i="1"/>
  <c r="DN177" i="1"/>
  <c r="DL177" i="1"/>
  <c r="DJ177" i="1"/>
  <c r="DH177" i="1"/>
  <c r="DF177" i="1"/>
  <c r="DD177" i="1"/>
  <c r="DB177" i="1"/>
  <c r="CZ177" i="1"/>
  <c r="CX177" i="1"/>
  <c r="CV177" i="1"/>
  <c r="CT177" i="1"/>
  <c r="CR177" i="1"/>
  <c r="CP177" i="1"/>
  <c r="CN177" i="1"/>
  <c r="CL177" i="1"/>
  <c r="CJ177" i="1"/>
  <c r="CH177" i="1"/>
  <c r="CF177" i="1"/>
  <c r="CD177" i="1"/>
  <c r="CB177" i="1"/>
  <c r="BZ177" i="1"/>
  <c r="BX177" i="1"/>
  <c r="BV177" i="1"/>
  <c r="BT177" i="1"/>
  <c r="BR177" i="1"/>
  <c r="BP177" i="1"/>
  <c r="BN177" i="1"/>
  <c r="BL177" i="1"/>
  <c r="BJ177" i="1"/>
  <c r="BH177" i="1"/>
  <c r="BF177" i="1"/>
  <c r="BD177" i="1"/>
  <c r="BB177" i="1"/>
  <c r="AZ177" i="1"/>
  <c r="AX177" i="1"/>
  <c r="AV177" i="1"/>
  <c r="AT177" i="1"/>
  <c r="AR177" i="1"/>
  <c r="AP177" i="1"/>
  <c r="AN177" i="1"/>
  <c r="AL177" i="1"/>
  <c r="AJ177" i="1"/>
  <c r="AH177" i="1"/>
  <c r="AF177" i="1"/>
  <c r="AD177" i="1"/>
  <c r="AB177" i="1"/>
  <c r="Z177" i="1"/>
  <c r="X177" i="1"/>
  <c r="V177" i="1"/>
  <c r="T177" i="1"/>
  <c r="R177" i="1"/>
  <c r="P177" i="1"/>
  <c r="EI176" i="1"/>
  <c r="EH176" i="1"/>
  <c r="DX176" i="1"/>
  <c r="DV176" i="1"/>
  <c r="DR176" i="1"/>
  <c r="DP176" i="1"/>
  <c r="DN176" i="1"/>
  <c r="DL176" i="1"/>
  <c r="DJ176" i="1"/>
  <c r="DH176" i="1"/>
  <c r="DF176" i="1"/>
  <c r="DD176" i="1"/>
  <c r="DB176" i="1"/>
  <c r="CZ176" i="1"/>
  <c r="CX176" i="1"/>
  <c r="CV176" i="1"/>
  <c r="CT176" i="1"/>
  <c r="CR176" i="1"/>
  <c r="CP176" i="1"/>
  <c r="CN176" i="1"/>
  <c r="CL176" i="1"/>
  <c r="CJ176" i="1"/>
  <c r="CH176" i="1"/>
  <c r="CF176" i="1"/>
  <c r="CD176" i="1"/>
  <c r="CB176" i="1"/>
  <c r="BZ176" i="1"/>
  <c r="BX176" i="1"/>
  <c r="BV176" i="1"/>
  <c r="BT176" i="1"/>
  <c r="BR176" i="1"/>
  <c r="BP176" i="1"/>
  <c r="BN176" i="1"/>
  <c r="BL176" i="1"/>
  <c r="BJ176" i="1"/>
  <c r="BH176" i="1"/>
  <c r="BF176" i="1"/>
  <c r="BD176" i="1"/>
  <c r="BB176" i="1"/>
  <c r="AZ176" i="1"/>
  <c r="AX176" i="1"/>
  <c r="AV176" i="1"/>
  <c r="AT176" i="1"/>
  <c r="AR176" i="1"/>
  <c r="AP176" i="1"/>
  <c r="AN176" i="1"/>
  <c r="AL176" i="1"/>
  <c r="AJ176" i="1"/>
  <c r="AH176" i="1"/>
  <c r="AF176" i="1"/>
  <c r="AD176" i="1"/>
  <c r="AB176" i="1"/>
  <c r="Z176" i="1"/>
  <c r="X176" i="1"/>
  <c r="V176" i="1"/>
  <c r="T176" i="1"/>
  <c r="R176" i="1"/>
  <c r="P176" i="1"/>
  <c r="EH175" i="1"/>
  <c r="DX175" i="1"/>
  <c r="DV175" i="1"/>
  <c r="DR175" i="1"/>
  <c r="DP175" i="1"/>
  <c r="DN175" i="1"/>
  <c r="DL175" i="1"/>
  <c r="DJ175" i="1"/>
  <c r="DH175" i="1"/>
  <c r="DF175" i="1"/>
  <c r="DD175" i="1"/>
  <c r="DB175" i="1"/>
  <c r="CZ175" i="1"/>
  <c r="CX175" i="1"/>
  <c r="CV175" i="1"/>
  <c r="CT175" i="1"/>
  <c r="CR175" i="1"/>
  <c r="CP175" i="1"/>
  <c r="CN175" i="1"/>
  <c r="CL175" i="1"/>
  <c r="CJ175" i="1"/>
  <c r="CH175" i="1"/>
  <c r="CF175" i="1"/>
  <c r="CD175" i="1"/>
  <c r="CB175" i="1"/>
  <c r="BZ175" i="1"/>
  <c r="BX175" i="1"/>
  <c r="BV175" i="1"/>
  <c r="BT175" i="1"/>
  <c r="BR175" i="1"/>
  <c r="BP175" i="1"/>
  <c r="BN175" i="1"/>
  <c r="BL175" i="1"/>
  <c r="BJ175" i="1"/>
  <c r="BH175" i="1"/>
  <c r="BF175" i="1"/>
  <c r="BD175" i="1"/>
  <c r="BB175" i="1"/>
  <c r="AZ175" i="1"/>
  <c r="AX175" i="1"/>
  <c r="AV175" i="1"/>
  <c r="AT175" i="1"/>
  <c r="AS175" i="1"/>
  <c r="EI175" i="1" s="1"/>
  <c r="AR175" i="1"/>
  <c r="AP175" i="1"/>
  <c r="AN175" i="1"/>
  <c r="AL175" i="1"/>
  <c r="AJ175" i="1"/>
  <c r="AH175" i="1"/>
  <c r="AF175" i="1"/>
  <c r="AD175" i="1"/>
  <c r="AB175" i="1"/>
  <c r="Z175" i="1"/>
  <c r="X175" i="1"/>
  <c r="V175" i="1"/>
  <c r="T175" i="1"/>
  <c r="R175" i="1"/>
  <c r="P175" i="1"/>
  <c r="EH174" i="1"/>
  <c r="DX174" i="1"/>
  <c r="DV174" i="1"/>
  <c r="DR174" i="1"/>
  <c r="DP174" i="1"/>
  <c r="DN174" i="1"/>
  <c r="DL174" i="1"/>
  <c r="DJ174" i="1"/>
  <c r="DH174" i="1"/>
  <c r="DF174" i="1"/>
  <c r="DD174" i="1"/>
  <c r="DB174" i="1"/>
  <c r="CZ174" i="1"/>
  <c r="CX174" i="1"/>
  <c r="CX172" i="1" s="1"/>
  <c r="CV174" i="1"/>
  <c r="CT174" i="1"/>
  <c r="CR174" i="1"/>
  <c r="CP174" i="1"/>
  <c r="CN174" i="1"/>
  <c r="CL174" i="1"/>
  <c r="CL172" i="1" s="1"/>
  <c r="CJ174" i="1"/>
  <c r="CH174" i="1"/>
  <c r="CF174" i="1"/>
  <c r="CD174" i="1"/>
  <c r="CB174" i="1"/>
  <c r="BZ174" i="1"/>
  <c r="BX174" i="1"/>
  <c r="BV174" i="1"/>
  <c r="BT174" i="1"/>
  <c r="BR174" i="1"/>
  <c r="BP174" i="1"/>
  <c r="BN174" i="1"/>
  <c r="BN172" i="1" s="1"/>
  <c r="BL174" i="1"/>
  <c r="BJ174" i="1"/>
  <c r="BH174" i="1"/>
  <c r="BF174" i="1"/>
  <c r="BD174" i="1"/>
  <c r="BB174" i="1"/>
  <c r="AZ174" i="1"/>
  <c r="AX174" i="1"/>
  <c r="AV174" i="1"/>
  <c r="AS174" i="1"/>
  <c r="AS172" i="1" s="1"/>
  <c r="AR174" i="1"/>
  <c r="AP174" i="1"/>
  <c r="AP172" i="1" s="1"/>
  <c r="AN174" i="1"/>
  <c r="AL174" i="1"/>
  <c r="AJ174" i="1"/>
  <c r="AH174" i="1"/>
  <c r="AF174" i="1"/>
  <c r="AD174" i="1"/>
  <c r="AD172" i="1" s="1"/>
  <c r="AB174" i="1"/>
  <c r="Z174" i="1"/>
  <c r="X174" i="1"/>
  <c r="V174" i="1"/>
  <c r="T174" i="1"/>
  <c r="R174" i="1"/>
  <c r="P174" i="1"/>
  <c r="ED173" i="1"/>
  <c r="ED172" i="1" s="1"/>
  <c r="DV173" i="1"/>
  <c r="DV172" i="1" s="1"/>
  <c r="DP173" i="1"/>
  <c r="DL173" i="1"/>
  <c r="DJ173" i="1"/>
  <c r="DJ172" i="1" s="1"/>
  <c r="DH173" i="1"/>
  <c r="DD173" i="1"/>
  <c r="DD172" i="1" s="1"/>
  <c r="DB173" i="1"/>
  <c r="DB172" i="1" s="1"/>
  <c r="CZ173" i="1"/>
  <c r="CX173" i="1"/>
  <c r="CV173" i="1"/>
  <c r="CV172" i="1" s="1"/>
  <c r="CT173" i="1"/>
  <c r="CR173" i="1"/>
  <c r="CR172" i="1" s="1"/>
  <c r="CP173" i="1"/>
  <c r="CN173" i="1"/>
  <c r="CJ173" i="1"/>
  <c r="CH173" i="1"/>
  <c r="CH172" i="1" s="1"/>
  <c r="CF173" i="1"/>
  <c r="CD173" i="1"/>
  <c r="CD172" i="1" s="1"/>
  <c r="CB173" i="1"/>
  <c r="BZ173" i="1"/>
  <c r="BZ172" i="1" s="1"/>
  <c r="BX173" i="1"/>
  <c r="BV173" i="1"/>
  <c r="BV172" i="1" s="1"/>
  <c r="BT173" i="1"/>
  <c r="BR173" i="1"/>
  <c r="BR172" i="1" s="1"/>
  <c r="BP173" i="1"/>
  <c r="BN173" i="1"/>
  <c r="BL173" i="1"/>
  <c r="BJ173" i="1"/>
  <c r="BJ172" i="1" s="1"/>
  <c r="BG173" i="1"/>
  <c r="BH173" i="1" s="1"/>
  <c r="BF173" i="1"/>
  <c r="BD173" i="1"/>
  <c r="BB173" i="1"/>
  <c r="AZ173" i="1"/>
  <c r="AX173" i="1"/>
  <c r="AX172" i="1" s="1"/>
  <c r="AU173" i="1"/>
  <c r="AV173" i="1" s="1"/>
  <c r="AT173" i="1"/>
  <c r="AR173" i="1"/>
  <c r="AN173" i="1"/>
  <c r="AL173" i="1"/>
  <c r="AJ173" i="1"/>
  <c r="AJ172" i="1" s="1"/>
  <c r="AH173" i="1"/>
  <c r="AF173" i="1"/>
  <c r="AD173" i="1"/>
  <c r="AB173" i="1"/>
  <c r="Z173" i="1"/>
  <c r="X173" i="1"/>
  <c r="X172" i="1" s="1"/>
  <c r="V173" i="1"/>
  <c r="T173" i="1"/>
  <c r="R173" i="1"/>
  <c r="R172" i="1" s="1"/>
  <c r="P173" i="1"/>
  <c r="EF172" i="1"/>
  <c r="EE172" i="1"/>
  <c r="EC172" i="1"/>
  <c r="EB172" i="1"/>
  <c r="EA172" i="1"/>
  <c r="DZ172" i="1"/>
  <c r="DY172" i="1"/>
  <c r="DW172" i="1"/>
  <c r="DU172" i="1"/>
  <c r="DT172" i="1"/>
  <c r="DS172" i="1"/>
  <c r="DQ172" i="1"/>
  <c r="DP172" i="1"/>
  <c r="DO172" i="1"/>
  <c r="DM172" i="1"/>
  <c r="DK172" i="1"/>
  <c r="DI172" i="1"/>
  <c r="DG172" i="1"/>
  <c r="DE172" i="1"/>
  <c r="DC172" i="1"/>
  <c r="DA172" i="1"/>
  <c r="CY172" i="1"/>
  <c r="CW172" i="1"/>
  <c r="CU172" i="1"/>
  <c r="CS172" i="1"/>
  <c r="CQ172" i="1"/>
  <c r="CO172" i="1"/>
  <c r="CM172" i="1"/>
  <c r="CK172" i="1"/>
  <c r="CI172" i="1"/>
  <c r="CG172" i="1"/>
  <c r="CE172" i="1"/>
  <c r="CC172" i="1"/>
  <c r="CA172" i="1"/>
  <c r="BY172" i="1"/>
  <c r="BW172" i="1"/>
  <c r="BU172" i="1"/>
  <c r="BS172" i="1"/>
  <c r="BQ172" i="1"/>
  <c r="BO172" i="1"/>
  <c r="BM172" i="1"/>
  <c r="BL172" i="1"/>
  <c r="BK172" i="1"/>
  <c r="BI172" i="1"/>
  <c r="BG172" i="1"/>
  <c r="BE172" i="1"/>
  <c r="BC172" i="1"/>
  <c r="BB172" i="1"/>
  <c r="BA172" i="1"/>
  <c r="AY172" i="1"/>
  <c r="AW172" i="1"/>
  <c r="AU172" i="1"/>
  <c r="AQ172" i="1"/>
  <c r="AO172" i="1"/>
  <c r="AM172" i="1"/>
  <c r="AK172" i="1"/>
  <c r="AI172" i="1"/>
  <c r="AG172" i="1"/>
  <c r="AE172" i="1"/>
  <c r="AC172" i="1"/>
  <c r="AA172" i="1"/>
  <c r="Y172" i="1"/>
  <c r="W172" i="1"/>
  <c r="U172" i="1"/>
  <c r="S172" i="1"/>
  <c r="Q172" i="1"/>
  <c r="O172" i="1"/>
  <c r="EI171" i="1"/>
  <c r="EH171" i="1"/>
  <c r="EF171" i="1"/>
  <c r="ED171" i="1"/>
  <c r="EB171" i="1"/>
  <c r="DZ171" i="1"/>
  <c r="DX171" i="1"/>
  <c r="DV171" i="1"/>
  <c r="DR171" i="1"/>
  <c r="DP171" i="1"/>
  <c r="DN171" i="1"/>
  <c r="DL171" i="1"/>
  <c r="DJ171" i="1"/>
  <c r="DH171" i="1"/>
  <c r="DF171" i="1"/>
  <c r="DD171" i="1"/>
  <c r="DB171" i="1"/>
  <c r="CZ171" i="1"/>
  <c r="CX171" i="1"/>
  <c r="CV171" i="1"/>
  <c r="CT171" i="1"/>
  <c r="CR171" i="1"/>
  <c r="CP171" i="1"/>
  <c r="CN171" i="1"/>
  <c r="CL171" i="1"/>
  <c r="CJ171" i="1"/>
  <c r="CH171" i="1"/>
  <c r="CF171" i="1"/>
  <c r="CD171" i="1"/>
  <c r="CB171" i="1"/>
  <c r="BZ171" i="1"/>
  <c r="BX171" i="1"/>
  <c r="BV171" i="1"/>
  <c r="BT171" i="1"/>
  <c r="BR171" i="1"/>
  <c r="BP171" i="1"/>
  <c r="BN171" i="1"/>
  <c r="BL171" i="1"/>
  <c r="BJ171" i="1"/>
  <c r="BH171" i="1"/>
  <c r="BF171" i="1"/>
  <c r="BD171" i="1"/>
  <c r="BB171" i="1"/>
  <c r="AZ171" i="1"/>
  <c r="AX171" i="1"/>
  <c r="AV171" i="1"/>
  <c r="AT171" i="1"/>
  <c r="AR171" i="1"/>
  <c r="AP171" i="1"/>
  <c r="AN171" i="1"/>
  <c r="AL171" i="1"/>
  <c r="AJ171" i="1"/>
  <c r="AH171" i="1"/>
  <c r="AF171" i="1"/>
  <c r="AD171" i="1"/>
  <c r="AB171" i="1"/>
  <c r="Z171" i="1"/>
  <c r="X171" i="1"/>
  <c r="V171" i="1"/>
  <c r="T171" i="1"/>
  <c r="R171" i="1"/>
  <c r="P171" i="1"/>
  <c r="EI170" i="1"/>
  <c r="EH170" i="1"/>
  <c r="EF170" i="1"/>
  <c r="ED170" i="1"/>
  <c r="EB170" i="1"/>
  <c r="DZ170" i="1"/>
  <c r="DX170" i="1"/>
  <c r="DV170" i="1"/>
  <c r="DR170" i="1"/>
  <c r="DP170" i="1"/>
  <c r="DN170" i="1"/>
  <c r="DL170" i="1"/>
  <c r="DJ170" i="1"/>
  <c r="DH170" i="1"/>
  <c r="DF170" i="1"/>
  <c r="DD170" i="1"/>
  <c r="DB170" i="1"/>
  <c r="CZ170" i="1"/>
  <c r="CX170" i="1"/>
  <c r="CV170" i="1"/>
  <c r="CT170" i="1"/>
  <c r="CR170" i="1"/>
  <c r="CP170" i="1"/>
  <c r="CN170" i="1"/>
  <c r="CL170" i="1"/>
  <c r="CJ170" i="1"/>
  <c r="CH170" i="1"/>
  <c r="CF170" i="1"/>
  <c r="CD170" i="1"/>
  <c r="CB170" i="1"/>
  <c r="BZ170" i="1"/>
  <c r="BX170" i="1"/>
  <c r="BV170" i="1"/>
  <c r="BT170" i="1"/>
  <c r="BR170" i="1"/>
  <c r="BP170" i="1"/>
  <c r="BN170" i="1"/>
  <c r="BL170" i="1"/>
  <c r="BJ170" i="1"/>
  <c r="BH170" i="1"/>
  <c r="BF170" i="1"/>
  <c r="BD170" i="1"/>
  <c r="BB170" i="1"/>
  <c r="AZ170" i="1"/>
  <c r="AX170" i="1"/>
  <c r="AV170" i="1"/>
  <c r="AT170" i="1"/>
  <c r="AR170" i="1"/>
  <c r="AP170" i="1"/>
  <c r="AN170" i="1"/>
  <c r="AL170" i="1"/>
  <c r="AJ170" i="1"/>
  <c r="AH170" i="1"/>
  <c r="AF170" i="1"/>
  <c r="AD170" i="1"/>
  <c r="AB170" i="1"/>
  <c r="Z170" i="1"/>
  <c r="X170" i="1"/>
  <c r="V170" i="1"/>
  <c r="T170" i="1"/>
  <c r="R170" i="1"/>
  <c r="P170" i="1"/>
  <c r="EI169" i="1"/>
  <c r="T169" i="1"/>
  <c r="EJ169" i="1" s="1"/>
  <c r="EI168" i="1"/>
  <c r="AF168" i="1"/>
  <c r="T168" i="1"/>
  <c r="EI167" i="1"/>
  <c r="EH167" i="1"/>
  <c r="EF167" i="1"/>
  <c r="ED167" i="1"/>
  <c r="EB167" i="1"/>
  <c r="DZ167" i="1"/>
  <c r="DX167" i="1"/>
  <c r="DV167" i="1"/>
  <c r="DR167" i="1"/>
  <c r="DP167" i="1"/>
  <c r="DN167" i="1"/>
  <c r="DL167" i="1"/>
  <c r="DJ167" i="1"/>
  <c r="DH167" i="1"/>
  <c r="DF167" i="1"/>
  <c r="DD167" i="1"/>
  <c r="DB167" i="1"/>
  <c r="CZ167" i="1"/>
  <c r="CX167" i="1"/>
  <c r="CV167" i="1"/>
  <c r="CT167" i="1"/>
  <c r="CR167" i="1"/>
  <c r="CP167" i="1"/>
  <c r="CN167" i="1"/>
  <c r="CL167" i="1"/>
  <c r="CJ167" i="1"/>
  <c r="CH167" i="1"/>
  <c r="CF167" i="1"/>
  <c r="CD167" i="1"/>
  <c r="CB167" i="1"/>
  <c r="BZ167" i="1"/>
  <c r="BX167" i="1"/>
  <c r="BV167" i="1"/>
  <c r="BT167" i="1"/>
  <c r="BR167" i="1"/>
  <c r="BP167" i="1"/>
  <c r="BN167" i="1"/>
  <c r="BL167" i="1"/>
  <c r="BJ167" i="1"/>
  <c r="BH167" i="1"/>
  <c r="BF167" i="1"/>
  <c r="BD167" i="1"/>
  <c r="BB167" i="1"/>
  <c r="AZ167" i="1"/>
  <c r="AX167" i="1"/>
  <c r="AV167" i="1"/>
  <c r="AT167" i="1"/>
  <c r="AR167" i="1"/>
  <c r="AP167" i="1"/>
  <c r="AN167" i="1"/>
  <c r="AL167" i="1"/>
  <c r="AJ167" i="1"/>
  <c r="AH167" i="1"/>
  <c r="AF167" i="1"/>
  <c r="AD167" i="1"/>
  <c r="AB167" i="1"/>
  <c r="Z167" i="1"/>
  <c r="X167" i="1"/>
  <c r="V167" i="1"/>
  <c r="T167" i="1"/>
  <c r="R167" i="1"/>
  <c r="P167" i="1"/>
  <c r="EI166" i="1"/>
  <c r="T166" i="1"/>
  <c r="EJ166" i="1" s="1"/>
  <c r="EI165" i="1"/>
  <c r="T165" i="1"/>
  <c r="EJ165" i="1" s="1"/>
  <c r="EI164" i="1"/>
  <c r="EH164" i="1"/>
  <c r="EF164" i="1"/>
  <c r="ED164" i="1"/>
  <c r="EB164" i="1"/>
  <c r="DZ164" i="1"/>
  <c r="DX164" i="1"/>
  <c r="DV164" i="1"/>
  <c r="DR164" i="1"/>
  <c r="DP164" i="1"/>
  <c r="DN164" i="1"/>
  <c r="DL164" i="1"/>
  <c r="DJ164" i="1"/>
  <c r="DH164" i="1"/>
  <c r="DF164" i="1"/>
  <c r="DD164" i="1"/>
  <c r="DB164" i="1"/>
  <c r="CZ164" i="1"/>
  <c r="CX164" i="1"/>
  <c r="CV164" i="1"/>
  <c r="CT164" i="1"/>
  <c r="CR164" i="1"/>
  <c r="CP164" i="1"/>
  <c r="CN164" i="1"/>
  <c r="CL164" i="1"/>
  <c r="CJ164" i="1"/>
  <c r="CH164" i="1"/>
  <c r="CF164" i="1"/>
  <c r="CD164" i="1"/>
  <c r="CB164" i="1"/>
  <c r="BZ164" i="1"/>
  <c r="BX164" i="1"/>
  <c r="BV164" i="1"/>
  <c r="BT164" i="1"/>
  <c r="BR164" i="1"/>
  <c r="BP164" i="1"/>
  <c r="BN164" i="1"/>
  <c r="BL164" i="1"/>
  <c r="BJ164" i="1"/>
  <c r="BH164" i="1"/>
  <c r="BF164" i="1"/>
  <c r="BD164" i="1"/>
  <c r="BB164" i="1"/>
  <c r="AZ164" i="1"/>
  <c r="AX164" i="1"/>
  <c r="AV164" i="1"/>
  <c r="AT164" i="1"/>
  <c r="AR164" i="1"/>
  <c r="AP164" i="1"/>
  <c r="AN164" i="1"/>
  <c r="AL164" i="1"/>
  <c r="AJ164" i="1"/>
  <c r="AH164" i="1"/>
  <c r="AF164" i="1"/>
  <c r="AD164" i="1"/>
  <c r="AB164" i="1"/>
  <c r="Z164" i="1"/>
  <c r="X164" i="1"/>
  <c r="V164" i="1"/>
  <c r="T164" i="1"/>
  <c r="R164" i="1"/>
  <c r="P164" i="1"/>
  <c r="EI163" i="1"/>
  <c r="AF163" i="1"/>
  <c r="T163" i="1"/>
  <c r="EI162" i="1"/>
  <c r="AF162" i="1"/>
  <c r="T162" i="1"/>
  <c r="EI161" i="1"/>
  <c r="EH161" i="1"/>
  <c r="EF161" i="1"/>
  <c r="ED161" i="1"/>
  <c r="EB161" i="1"/>
  <c r="DZ161" i="1"/>
  <c r="DX161" i="1"/>
  <c r="DV161" i="1"/>
  <c r="DR161" i="1"/>
  <c r="DP161" i="1"/>
  <c r="DN161" i="1"/>
  <c r="DL161" i="1"/>
  <c r="DJ161" i="1"/>
  <c r="DH161" i="1"/>
  <c r="DF161" i="1"/>
  <c r="DD161" i="1"/>
  <c r="DB161" i="1"/>
  <c r="CZ161" i="1"/>
  <c r="CX161" i="1"/>
  <c r="CV161" i="1"/>
  <c r="CT161" i="1"/>
  <c r="CR161" i="1"/>
  <c r="CP161" i="1"/>
  <c r="CN161" i="1"/>
  <c r="CL161" i="1"/>
  <c r="CJ161" i="1"/>
  <c r="CH161" i="1"/>
  <c r="CF161" i="1"/>
  <c r="CD161" i="1"/>
  <c r="CB161" i="1"/>
  <c r="BZ161" i="1"/>
  <c r="BX161" i="1"/>
  <c r="BV161" i="1"/>
  <c r="BT161" i="1"/>
  <c r="BR161" i="1"/>
  <c r="BP161" i="1"/>
  <c r="BN161" i="1"/>
  <c r="BL161" i="1"/>
  <c r="BJ161" i="1"/>
  <c r="BH161" i="1"/>
  <c r="BF161" i="1"/>
  <c r="BD161" i="1"/>
  <c r="BB161" i="1"/>
  <c r="AZ161" i="1"/>
  <c r="AX161" i="1"/>
  <c r="AV161" i="1"/>
  <c r="AT161" i="1"/>
  <c r="AR161" i="1"/>
  <c r="AP161" i="1"/>
  <c r="AN161" i="1"/>
  <c r="AL161" i="1"/>
  <c r="AJ161" i="1"/>
  <c r="AH161" i="1"/>
  <c r="AF161" i="1"/>
  <c r="AD161" i="1"/>
  <c r="AB161" i="1"/>
  <c r="Z161" i="1"/>
  <c r="X161" i="1"/>
  <c r="V161" i="1"/>
  <c r="T161" i="1"/>
  <c r="R161" i="1"/>
  <c r="P161" i="1"/>
  <c r="EI160" i="1"/>
  <c r="T160" i="1"/>
  <c r="EJ160" i="1" s="1"/>
  <c r="EI159" i="1"/>
  <c r="T159" i="1"/>
  <c r="EJ159" i="1" s="1"/>
  <c r="EI158" i="1"/>
  <c r="EH158" i="1"/>
  <c r="EF158" i="1"/>
  <c r="ED158" i="1"/>
  <c r="EB158" i="1"/>
  <c r="DZ158" i="1"/>
  <c r="DX158" i="1"/>
  <c r="DV158" i="1"/>
  <c r="DR158" i="1"/>
  <c r="DP158" i="1"/>
  <c r="DN158" i="1"/>
  <c r="DL158" i="1"/>
  <c r="DJ158" i="1"/>
  <c r="DH158" i="1"/>
  <c r="DF158" i="1"/>
  <c r="DD158" i="1"/>
  <c r="DB158" i="1"/>
  <c r="CZ158" i="1"/>
  <c r="CX158" i="1"/>
  <c r="CV158" i="1"/>
  <c r="CT158" i="1"/>
  <c r="CR158" i="1"/>
  <c r="CP158" i="1"/>
  <c r="CN158" i="1"/>
  <c r="CL158" i="1"/>
  <c r="CJ158" i="1"/>
  <c r="CH158" i="1"/>
  <c r="CF158" i="1"/>
  <c r="CD158" i="1"/>
  <c r="CB158" i="1"/>
  <c r="BZ158" i="1"/>
  <c r="BX158" i="1"/>
  <c r="BV158" i="1"/>
  <c r="BT158" i="1"/>
  <c r="BR158" i="1"/>
  <c r="BP158" i="1"/>
  <c r="BN158" i="1"/>
  <c r="BL158" i="1"/>
  <c r="BJ158" i="1"/>
  <c r="BH158" i="1"/>
  <c r="BF158" i="1"/>
  <c r="BD158" i="1"/>
  <c r="BB158" i="1"/>
  <c r="AZ158" i="1"/>
  <c r="AX158" i="1"/>
  <c r="AV158" i="1"/>
  <c r="AT158" i="1"/>
  <c r="AR158" i="1"/>
  <c r="AP158" i="1"/>
  <c r="AN158" i="1"/>
  <c r="AL158" i="1"/>
  <c r="AJ158" i="1"/>
  <c r="AH158" i="1"/>
  <c r="AF158" i="1"/>
  <c r="AD158" i="1"/>
  <c r="AB158" i="1"/>
  <c r="Z158" i="1"/>
  <c r="X158" i="1"/>
  <c r="V158" i="1"/>
  <c r="T158" i="1"/>
  <c r="R158" i="1"/>
  <c r="P158" i="1"/>
  <c r="EI157" i="1"/>
  <c r="EH157" i="1"/>
  <c r="EF157" i="1"/>
  <c r="ED157" i="1"/>
  <c r="EB157" i="1"/>
  <c r="DZ157" i="1"/>
  <c r="DX157" i="1"/>
  <c r="DV157" i="1"/>
  <c r="DR157" i="1"/>
  <c r="DP157" i="1"/>
  <c r="DN157" i="1"/>
  <c r="DL157" i="1"/>
  <c r="DJ157" i="1"/>
  <c r="DH157" i="1"/>
  <c r="DF157" i="1"/>
  <c r="DD157" i="1"/>
  <c r="DB157" i="1"/>
  <c r="CZ157" i="1"/>
  <c r="CX157" i="1"/>
  <c r="CV157" i="1"/>
  <c r="CT157" i="1"/>
  <c r="CR157" i="1"/>
  <c r="CP157" i="1"/>
  <c r="CN157" i="1"/>
  <c r="CL157" i="1"/>
  <c r="CJ157" i="1"/>
  <c r="CH157" i="1"/>
  <c r="CF157" i="1"/>
  <c r="CD157" i="1"/>
  <c r="CB157" i="1"/>
  <c r="BZ157" i="1"/>
  <c r="BX157" i="1"/>
  <c r="BV157" i="1"/>
  <c r="BT157" i="1"/>
  <c r="BR157" i="1"/>
  <c r="BP157" i="1"/>
  <c r="BN157" i="1"/>
  <c r="BL157" i="1"/>
  <c r="BJ157" i="1"/>
  <c r="BH157" i="1"/>
  <c r="BF157" i="1"/>
  <c r="BD157" i="1"/>
  <c r="BB157" i="1"/>
  <c r="AZ157" i="1"/>
  <c r="AX157" i="1"/>
  <c r="AV157" i="1"/>
  <c r="AT157" i="1"/>
  <c r="AR157" i="1"/>
  <c r="AP157" i="1"/>
  <c r="AN157" i="1"/>
  <c r="AL157" i="1"/>
  <c r="AJ157" i="1"/>
  <c r="AH157" i="1"/>
  <c r="AF157" i="1"/>
  <c r="AD157" i="1"/>
  <c r="AB157" i="1"/>
  <c r="Z157" i="1"/>
  <c r="X157" i="1"/>
  <c r="V157" i="1"/>
  <c r="T157" i="1"/>
  <c r="R157" i="1"/>
  <c r="P157" i="1"/>
  <c r="EI156" i="1"/>
  <c r="AF156" i="1"/>
  <c r="T156" i="1"/>
  <c r="EI155" i="1"/>
  <c r="AF155" i="1"/>
  <c r="EJ155" i="1" s="1"/>
  <c r="T155" i="1"/>
  <c r="EI154" i="1"/>
  <c r="EH154" i="1"/>
  <c r="EF154" i="1"/>
  <c r="ED154" i="1"/>
  <c r="EB154" i="1"/>
  <c r="DZ154" i="1"/>
  <c r="DX154" i="1"/>
  <c r="DV154" i="1"/>
  <c r="DR154" i="1"/>
  <c r="DP154" i="1"/>
  <c r="DN154" i="1"/>
  <c r="DL154" i="1"/>
  <c r="DJ154" i="1"/>
  <c r="DH154" i="1"/>
  <c r="DF154" i="1"/>
  <c r="DD154" i="1"/>
  <c r="DB154" i="1"/>
  <c r="CZ154" i="1"/>
  <c r="CX154" i="1"/>
  <c r="CV154" i="1"/>
  <c r="CT154" i="1"/>
  <c r="CR154" i="1"/>
  <c r="CP154" i="1"/>
  <c r="CN154" i="1"/>
  <c r="CL154" i="1"/>
  <c r="CJ154" i="1"/>
  <c r="CH154" i="1"/>
  <c r="CF154" i="1"/>
  <c r="CD154" i="1"/>
  <c r="CB154" i="1"/>
  <c r="BZ154" i="1"/>
  <c r="BX154" i="1"/>
  <c r="BV154" i="1"/>
  <c r="BT154" i="1"/>
  <c r="BR154" i="1"/>
  <c r="BP154" i="1"/>
  <c r="BN154" i="1"/>
  <c r="BL154" i="1"/>
  <c r="BJ154" i="1"/>
  <c r="BH154" i="1"/>
  <c r="BF154" i="1"/>
  <c r="BD154" i="1"/>
  <c r="BB154" i="1"/>
  <c r="AZ154" i="1"/>
  <c r="AX154" i="1"/>
  <c r="AV154" i="1"/>
  <c r="AT154" i="1"/>
  <c r="AR154" i="1"/>
  <c r="AP154" i="1"/>
  <c r="AN154" i="1"/>
  <c r="AL154" i="1"/>
  <c r="AJ154" i="1"/>
  <c r="AH154" i="1"/>
  <c r="AF154" i="1"/>
  <c r="AD154" i="1"/>
  <c r="AB154" i="1"/>
  <c r="Z154" i="1"/>
  <c r="X154" i="1"/>
  <c r="V154" i="1"/>
  <c r="T154" i="1"/>
  <c r="R154" i="1"/>
  <c r="P154" i="1"/>
  <c r="EI153" i="1"/>
  <c r="EH153" i="1"/>
  <c r="EF153" i="1"/>
  <c r="ED153" i="1"/>
  <c r="EB153" i="1"/>
  <c r="DZ153" i="1"/>
  <c r="DX153" i="1"/>
  <c r="DV153" i="1"/>
  <c r="DR153" i="1"/>
  <c r="DP153" i="1"/>
  <c r="DN153" i="1"/>
  <c r="DL153" i="1"/>
  <c r="DJ153" i="1"/>
  <c r="DH153" i="1"/>
  <c r="DF153" i="1"/>
  <c r="DD153" i="1"/>
  <c r="DB153" i="1"/>
  <c r="CZ153" i="1"/>
  <c r="CX153" i="1"/>
  <c r="CV153" i="1"/>
  <c r="CT153" i="1"/>
  <c r="CR153" i="1"/>
  <c r="CP153" i="1"/>
  <c r="CN153" i="1"/>
  <c r="CL153" i="1"/>
  <c r="CJ153" i="1"/>
  <c r="CH153" i="1"/>
  <c r="CF153" i="1"/>
  <c r="CD153" i="1"/>
  <c r="CB153" i="1"/>
  <c r="BZ153" i="1"/>
  <c r="BX153" i="1"/>
  <c r="BV153" i="1"/>
  <c r="BT153" i="1"/>
  <c r="BR153" i="1"/>
  <c r="BP153" i="1"/>
  <c r="BN153" i="1"/>
  <c r="BL153" i="1"/>
  <c r="BJ153" i="1"/>
  <c r="BH153" i="1"/>
  <c r="BF153" i="1"/>
  <c r="BD153" i="1"/>
  <c r="BB153" i="1"/>
  <c r="AZ153" i="1"/>
  <c r="AX153" i="1"/>
  <c r="AV153" i="1"/>
  <c r="AT153" i="1"/>
  <c r="AR153" i="1"/>
  <c r="AP153" i="1"/>
  <c r="AN153" i="1"/>
  <c r="AL153" i="1"/>
  <c r="AJ153" i="1"/>
  <c r="AH153" i="1"/>
  <c r="AF153" i="1"/>
  <c r="AD153" i="1"/>
  <c r="AB153" i="1"/>
  <c r="Z153" i="1"/>
  <c r="X153" i="1"/>
  <c r="V153" i="1"/>
  <c r="T153" i="1"/>
  <c r="R153" i="1"/>
  <c r="P153" i="1"/>
  <c r="EI152" i="1"/>
  <c r="EH152" i="1"/>
  <c r="EF152" i="1"/>
  <c r="ED152" i="1"/>
  <c r="EB152" i="1"/>
  <c r="DZ152" i="1"/>
  <c r="DX152" i="1"/>
  <c r="DV152" i="1"/>
  <c r="DR152" i="1"/>
  <c r="DP152" i="1"/>
  <c r="DN152" i="1"/>
  <c r="DL152" i="1"/>
  <c r="DJ152" i="1"/>
  <c r="DH152" i="1"/>
  <c r="DF152" i="1"/>
  <c r="DD152" i="1"/>
  <c r="DB152" i="1"/>
  <c r="CZ152" i="1"/>
  <c r="CX152" i="1"/>
  <c r="CV152" i="1"/>
  <c r="CT152" i="1"/>
  <c r="CR152" i="1"/>
  <c r="CP152" i="1"/>
  <c r="CN152" i="1"/>
  <c r="CL152" i="1"/>
  <c r="CJ152" i="1"/>
  <c r="CH152" i="1"/>
  <c r="CF152" i="1"/>
  <c r="CD152" i="1"/>
  <c r="CB152" i="1"/>
  <c r="BZ152" i="1"/>
  <c r="BX152" i="1"/>
  <c r="BV152" i="1"/>
  <c r="BT152" i="1"/>
  <c r="BR152" i="1"/>
  <c r="BP152" i="1"/>
  <c r="BN152" i="1"/>
  <c r="BL152" i="1"/>
  <c r="BJ152" i="1"/>
  <c r="BH152" i="1"/>
  <c r="BF152" i="1"/>
  <c r="BD152" i="1"/>
  <c r="BB152" i="1"/>
  <c r="AZ152" i="1"/>
  <c r="AX152" i="1"/>
  <c r="AV152" i="1"/>
  <c r="AT152" i="1"/>
  <c r="AR152" i="1"/>
  <c r="AP152" i="1"/>
  <c r="AN152" i="1"/>
  <c r="AL152" i="1"/>
  <c r="AJ152" i="1"/>
  <c r="AH152" i="1"/>
  <c r="AF152" i="1"/>
  <c r="AD152" i="1"/>
  <c r="AB152" i="1"/>
  <c r="Z152" i="1"/>
  <c r="X152" i="1"/>
  <c r="V152" i="1"/>
  <c r="T152" i="1"/>
  <c r="R152" i="1"/>
  <c r="P152" i="1"/>
  <c r="EI151" i="1"/>
  <c r="AF151" i="1"/>
  <c r="T151" i="1"/>
  <c r="EJ150" i="1"/>
  <c r="EI150" i="1"/>
  <c r="AF150" i="1"/>
  <c r="T150" i="1"/>
  <c r="EI149" i="1"/>
  <c r="EH149" i="1"/>
  <c r="EF149" i="1"/>
  <c r="ED149" i="1"/>
  <c r="EB149" i="1"/>
  <c r="DZ149" i="1"/>
  <c r="DX149" i="1"/>
  <c r="DV149" i="1"/>
  <c r="DR149" i="1"/>
  <c r="DP149" i="1"/>
  <c r="DN149" i="1"/>
  <c r="DL149" i="1"/>
  <c r="DJ149" i="1"/>
  <c r="DH149" i="1"/>
  <c r="DF149" i="1"/>
  <c r="DD149" i="1"/>
  <c r="DB149" i="1"/>
  <c r="CZ149" i="1"/>
  <c r="CX149" i="1"/>
  <c r="CV149" i="1"/>
  <c r="CT149" i="1"/>
  <c r="CR149" i="1"/>
  <c r="CP149" i="1"/>
  <c r="CN149" i="1"/>
  <c r="CL149" i="1"/>
  <c r="CJ149" i="1"/>
  <c r="CH149" i="1"/>
  <c r="CF149" i="1"/>
  <c r="CD149" i="1"/>
  <c r="CB149" i="1"/>
  <c r="BZ149" i="1"/>
  <c r="BX149" i="1"/>
  <c r="BV149" i="1"/>
  <c r="BT149" i="1"/>
  <c r="BR149" i="1"/>
  <c r="BP149" i="1"/>
  <c r="BN149" i="1"/>
  <c r="BL149" i="1"/>
  <c r="BJ149" i="1"/>
  <c r="BH149" i="1"/>
  <c r="BF149" i="1"/>
  <c r="BD149" i="1"/>
  <c r="BB149" i="1"/>
  <c r="AZ149" i="1"/>
  <c r="AX149" i="1"/>
  <c r="AV149" i="1"/>
  <c r="AT149" i="1"/>
  <c r="AR149" i="1"/>
  <c r="AP149" i="1"/>
  <c r="AN149" i="1"/>
  <c r="AL149" i="1"/>
  <c r="AJ149" i="1"/>
  <c r="AH149" i="1"/>
  <c r="AF149" i="1"/>
  <c r="AD149" i="1"/>
  <c r="AB149" i="1"/>
  <c r="Z149" i="1"/>
  <c r="X149" i="1"/>
  <c r="V149" i="1"/>
  <c r="T149" i="1"/>
  <c r="R149" i="1"/>
  <c r="P149" i="1"/>
  <c r="EJ148" i="1"/>
  <c r="EI148" i="1"/>
  <c r="T148" i="1"/>
  <c r="EI147" i="1"/>
  <c r="T147" i="1"/>
  <c r="EJ147" i="1" s="1"/>
  <c r="EI146" i="1"/>
  <c r="T146" i="1"/>
  <c r="EJ146" i="1" s="1"/>
  <c r="EI145" i="1"/>
  <c r="EH145" i="1"/>
  <c r="EF145" i="1"/>
  <c r="ED145" i="1"/>
  <c r="EB145" i="1"/>
  <c r="DZ145" i="1"/>
  <c r="DX145" i="1"/>
  <c r="DV145" i="1"/>
  <c r="DR145" i="1"/>
  <c r="DP145" i="1"/>
  <c r="DN145" i="1"/>
  <c r="DL145" i="1"/>
  <c r="DJ145" i="1"/>
  <c r="DH145" i="1"/>
  <c r="DF145" i="1"/>
  <c r="DD145" i="1"/>
  <c r="DB145" i="1"/>
  <c r="CZ145" i="1"/>
  <c r="CX145" i="1"/>
  <c r="CV145" i="1"/>
  <c r="CT145" i="1"/>
  <c r="CR145" i="1"/>
  <c r="CP145" i="1"/>
  <c r="CN145" i="1"/>
  <c r="CL145" i="1"/>
  <c r="CJ145" i="1"/>
  <c r="CH145" i="1"/>
  <c r="CF145" i="1"/>
  <c r="CD145" i="1"/>
  <c r="CB145" i="1"/>
  <c r="BZ145" i="1"/>
  <c r="BX145" i="1"/>
  <c r="BV145" i="1"/>
  <c r="BT145" i="1"/>
  <c r="BR145" i="1"/>
  <c r="BP145" i="1"/>
  <c r="BN145" i="1"/>
  <c r="BL145" i="1"/>
  <c r="BJ145" i="1"/>
  <c r="BH145" i="1"/>
  <c r="BF145" i="1"/>
  <c r="BD145" i="1"/>
  <c r="BB145" i="1"/>
  <c r="AZ145" i="1"/>
  <c r="AX145" i="1"/>
  <c r="AV145" i="1"/>
  <c r="AT145" i="1"/>
  <c r="AR145" i="1"/>
  <c r="AP145" i="1"/>
  <c r="AN145" i="1"/>
  <c r="AL145" i="1"/>
  <c r="AJ145" i="1"/>
  <c r="AH145" i="1"/>
  <c r="AF145" i="1"/>
  <c r="AD145" i="1"/>
  <c r="AB145" i="1"/>
  <c r="Z145" i="1"/>
  <c r="X145" i="1"/>
  <c r="V145" i="1"/>
  <c r="T145" i="1"/>
  <c r="R145" i="1"/>
  <c r="P145" i="1"/>
  <c r="EI144" i="1"/>
  <c r="T144" i="1"/>
  <c r="EJ144" i="1" s="1"/>
  <c r="EI143" i="1"/>
  <c r="T143" i="1"/>
  <c r="EJ143" i="1" s="1"/>
  <c r="EI142" i="1"/>
  <c r="T142" i="1"/>
  <c r="EJ142" i="1" s="1"/>
  <c r="EI141" i="1"/>
  <c r="EH141" i="1"/>
  <c r="EF141" i="1"/>
  <c r="ED141" i="1"/>
  <c r="EB141" i="1"/>
  <c r="DZ141" i="1"/>
  <c r="DX141" i="1"/>
  <c r="DV141" i="1"/>
  <c r="DR141" i="1"/>
  <c r="DP141" i="1"/>
  <c r="DN141" i="1"/>
  <c r="DL141" i="1"/>
  <c r="DJ141" i="1"/>
  <c r="DH141" i="1"/>
  <c r="DF141" i="1"/>
  <c r="DD141" i="1"/>
  <c r="DB141" i="1"/>
  <c r="CZ141" i="1"/>
  <c r="CX141" i="1"/>
  <c r="CV141" i="1"/>
  <c r="CT141" i="1"/>
  <c r="CR141" i="1"/>
  <c r="CP141" i="1"/>
  <c r="CN141" i="1"/>
  <c r="CL141" i="1"/>
  <c r="CJ141" i="1"/>
  <c r="CH141" i="1"/>
  <c r="CF141" i="1"/>
  <c r="CD141" i="1"/>
  <c r="CB141" i="1"/>
  <c r="BZ141" i="1"/>
  <c r="BX141" i="1"/>
  <c r="BV141" i="1"/>
  <c r="BT141" i="1"/>
  <c r="BR141" i="1"/>
  <c r="BP141" i="1"/>
  <c r="BN141" i="1"/>
  <c r="BL141" i="1"/>
  <c r="BJ141" i="1"/>
  <c r="BH141" i="1"/>
  <c r="BF141" i="1"/>
  <c r="BD141" i="1"/>
  <c r="BB141" i="1"/>
  <c r="AZ141" i="1"/>
  <c r="AX141" i="1"/>
  <c r="AV141" i="1"/>
  <c r="AT141" i="1"/>
  <c r="AR141" i="1"/>
  <c r="AP141" i="1"/>
  <c r="AN141" i="1"/>
  <c r="AL141" i="1"/>
  <c r="AJ141" i="1"/>
  <c r="AH141" i="1"/>
  <c r="AF141" i="1"/>
  <c r="AD141" i="1"/>
  <c r="AB141" i="1"/>
  <c r="Z141" i="1"/>
  <c r="X141" i="1"/>
  <c r="V141" i="1"/>
  <c r="T141" i="1"/>
  <c r="R141" i="1"/>
  <c r="P141" i="1"/>
  <c r="EI140" i="1"/>
  <c r="T140" i="1"/>
  <c r="EJ140" i="1" s="1"/>
  <c r="EI139" i="1"/>
  <c r="T139" i="1"/>
  <c r="EJ139" i="1" s="1"/>
  <c r="EI138" i="1"/>
  <c r="T138" i="1"/>
  <c r="EJ138" i="1" s="1"/>
  <c r="EI137" i="1"/>
  <c r="EH137" i="1"/>
  <c r="EF137" i="1"/>
  <c r="ED137" i="1"/>
  <c r="EB137" i="1"/>
  <c r="DZ137" i="1"/>
  <c r="DX137" i="1"/>
  <c r="DV137" i="1"/>
  <c r="DR137" i="1"/>
  <c r="DP137" i="1"/>
  <c r="DN137" i="1"/>
  <c r="DL137" i="1"/>
  <c r="DJ137" i="1"/>
  <c r="DH137" i="1"/>
  <c r="DF137" i="1"/>
  <c r="DD137" i="1"/>
  <c r="DB137" i="1"/>
  <c r="CZ137" i="1"/>
  <c r="CX137" i="1"/>
  <c r="CV137" i="1"/>
  <c r="CT137" i="1"/>
  <c r="CR137" i="1"/>
  <c r="CP137" i="1"/>
  <c r="CN137" i="1"/>
  <c r="CL137" i="1"/>
  <c r="CJ137" i="1"/>
  <c r="CH137" i="1"/>
  <c r="CF137" i="1"/>
  <c r="CD137" i="1"/>
  <c r="CB137" i="1"/>
  <c r="BZ137" i="1"/>
  <c r="BX137" i="1"/>
  <c r="BV137" i="1"/>
  <c r="BT137" i="1"/>
  <c r="BR137" i="1"/>
  <c r="BP137" i="1"/>
  <c r="BN137" i="1"/>
  <c r="BL137" i="1"/>
  <c r="BJ137" i="1"/>
  <c r="BH137" i="1"/>
  <c r="BF137" i="1"/>
  <c r="BD137" i="1"/>
  <c r="BB137" i="1"/>
  <c r="AZ137" i="1"/>
  <c r="AX137" i="1"/>
  <c r="AV137" i="1"/>
  <c r="AT137" i="1"/>
  <c r="AR137" i="1"/>
  <c r="AP137" i="1"/>
  <c r="AN137" i="1"/>
  <c r="AL137" i="1"/>
  <c r="AJ137" i="1"/>
  <c r="AH137" i="1"/>
  <c r="AF137" i="1"/>
  <c r="AD137" i="1"/>
  <c r="AB137" i="1"/>
  <c r="Z137" i="1"/>
  <c r="X137" i="1"/>
  <c r="V137" i="1"/>
  <c r="T137" i="1"/>
  <c r="R137" i="1"/>
  <c r="P137" i="1"/>
  <c r="EI136" i="1"/>
  <c r="AF136" i="1"/>
  <c r="T136" i="1"/>
  <c r="EI135" i="1"/>
  <c r="AF135" i="1"/>
  <c r="T135" i="1"/>
  <c r="EJ135" i="1" s="1"/>
  <c r="EI134" i="1"/>
  <c r="AF134" i="1"/>
  <c r="T134" i="1"/>
  <c r="EI133" i="1"/>
  <c r="EH133" i="1"/>
  <c r="EF133" i="1"/>
  <c r="ED133" i="1"/>
  <c r="EB133" i="1"/>
  <c r="DZ133" i="1"/>
  <c r="DX133" i="1"/>
  <c r="DV133" i="1"/>
  <c r="DR133" i="1"/>
  <c r="DP133" i="1"/>
  <c r="DN133" i="1"/>
  <c r="DL133" i="1"/>
  <c r="DJ133" i="1"/>
  <c r="DH133" i="1"/>
  <c r="DF133" i="1"/>
  <c r="DD133" i="1"/>
  <c r="DB133" i="1"/>
  <c r="CZ133" i="1"/>
  <c r="CX133" i="1"/>
  <c r="CV133" i="1"/>
  <c r="CT133" i="1"/>
  <c r="CR133" i="1"/>
  <c r="CP133" i="1"/>
  <c r="CN133" i="1"/>
  <c r="CL133" i="1"/>
  <c r="CJ133" i="1"/>
  <c r="CH133" i="1"/>
  <c r="CF133" i="1"/>
  <c r="CD133" i="1"/>
  <c r="CB133" i="1"/>
  <c r="BZ133" i="1"/>
  <c r="BX133" i="1"/>
  <c r="BV133" i="1"/>
  <c r="BT133" i="1"/>
  <c r="BR133" i="1"/>
  <c r="BP133" i="1"/>
  <c r="BN133" i="1"/>
  <c r="BL133" i="1"/>
  <c r="BJ133" i="1"/>
  <c r="BH133" i="1"/>
  <c r="BF133" i="1"/>
  <c r="BD133" i="1"/>
  <c r="BB133" i="1"/>
  <c r="AZ133" i="1"/>
  <c r="AX133" i="1"/>
  <c r="AV133" i="1"/>
  <c r="AT133" i="1"/>
  <c r="AR133" i="1"/>
  <c r="AP133" i="1"/>
  <c r="AN133" i="1"/>
  <c r="AL133" i="1"/>
  <c r="AJ133" i="1"/>
  <c r="AH133" i="1"/>
  <c r="AF133" i="1"/>
  <c r="AD133" i="1"/>
  <c r="AB133" i="1"/>
  <c r="Z133" i="1"/>
  <c r="X133" i="1"/>
  <c r="V133" i="1"/>
  <c r="T133" i="1"/>
  <c r="R133" i="1"/>
  <c r="P133" i="1"/>
  <c r="EI132" i="1"/>
  <c r="T132" i="1"/>
  <c r="EJ132" i="1" s="1"/>
  <c r="EI131" i="1"/>
  <c r="T131" i="1"/>
  <c r="EJ131" i="1" s="1"/>
  <c r="EI130" i="1"/>
  <c r="T130" i="1"/>
  <c r="EJ130" i="1" s="1"/>
  <c r="EI129" i="1"/>
  <c r="EH129" i="1"/>
  <c r="EF129" i="1"/>
  <c r="ED129" i="1"/>
  <c r="EB129" i="1"/>
  <c r="DZ129" i="1"/>
  <c r="DX129" i="1"/>
  <c r="DV129" i="1"/>
  <c r="DR129" i="1"/>
  <c r="DP129" i="1"/>
  <c r="DN129" i="1"/>
  <c r="DL129" i="1"/>
  <c r="DJ129" i="1"/>
  <c r="DH129" i="1"/>
  <c r="DF129" i="1"/>
  <c r="DD129" i="1"/>
  <c r="DB129" i="1"/>
  <c r="CZ129" i="1"/>
  <c r="CX129" i="1"/>
  <c r="CV129" i="1"/>
  <c r="CT129" i="1"/>
  <c r="CR129" i="1"/>
  <c r="CP129" i="1"/>
  <c r="CN129" i="1"/>
  <c r="CL129" i="1"/>
  <c r="CJ129" i="1"/>
  <c r="CH129" i="1"/>
  <c r="CF129" i="1"/>
  <c r="CD129" i="1"/>
  <c r="CB129" i="1"/>
  <c r="BZ129" i="1"/>
  <c r="BX129" i="1"/>
  <c r="BV129" i="1"/>
  <c r="BT129" i="1"/>
  <c r="BR129" i="1"/>
  <c r="BP129" i="1"/>
  <c r="BN129" i="1"/>
  <c r="BL129" i="1"/>
  <c r="BJ129" i="1"/>
  <c r="BH129" i="1"/>
  <c r="BF129" i="1"/>
  <c r="BD129" i="1"/>
  <c r="BB129" i="1"/>
  <c r="AZ129" i="1"/>
  <c r="AX129" i="1"/>
  <c r="AV129" i="1"/>
  <c r="AT129" i="1"/>
  <c r="AR129" i="1"/>
  <c r="AP129" i="1"/>
  <c r="AN129" i="1"/>
  <c r="AL129" i="1"/>
  <c r="AJ129" i="1"/>
  <c r="AH129" i="1"/>
  <c r="AF129" i="1"/>
  <c r="AD129" i="1"/>
  <c r="AB129" i="1"/>
  <c r="Z129" i="1"/>
  <c r="X129" i="1"/>
  <c r="V129" i="1"/>
  <c r="T129" i="1"/>
  <c r="R129" i="1"/>
  <c r="P129" i="1"/>
  <c r="EI128" i="1"/>
  <c r="T128" i="1"/>
  <c r="EJ128" i="1" s="1"/>
  <c r="EI127" i="1"/>
  <c r="T127" i="1"/>
  <c r="EJ127" i="1" s="1"/>
  <c r="EI126" i="1"/>
  <c r="T126" i="1"/>
  <c r="EJ126" i="1" s="1"/>
  <c r="EI125" i="1"/>
  <c r="EH125" i="1"/>
  <c r="EF125" i="1"/>
  <c r="ED125" i="1"/>
  <c r="EB125" i="1"/>
  <c r="DZ125" i="1"/>
  <c r="DX125" i="1"/>
  <c r="DV125" i="1"/>
  <c r="DR125" i="1"/>
  <c r="DP125" i="1"/>
  <c r="DN125" i="1"/>
  <c r="DL125" i="1"/>
  <c r="DJ125" i="1"/>
  <c r="DH125" i="1"/>
  <c r="DF125" i="1"/>
  <c r="DD125" i="1"/>
  <c r="DB125" i="1"/>
  <c r="CZ125" i="1"/>
  <c r="CX125" i="1"/>
  <c r="CV125" i="1"/>
  <c r="CT125" i="1"/>
  <c r="CR125" i="1"/>
  <c r="CP125" i="1"/>
  <c r="CN125" i="1"/>
  <c r="CL125" i="1"/>
  <c r="CJ125" i="1"/>
  <c r="CH125" i="1"/>
  <c r="CF125" i="1"/>
  <c r="CD125" i="1"/>
  <c r="CB125" i="1"/>
  <c r="BZ125" i="1"/>
  <c r="BX125" i="1"/>
  <c r="BV125" i="1"/>
  <c r="BT125" i="1"/>
  <c r="BR125" i="1"/>
  <c r="BP125" i="1"/>
  <c r="BN125" i="1"/>
  <c r="BL125" i="1"/>
  <c r="BJ125" i="1"/>
  <c r="BH125" i="1"/>
  <c r="BF125" i="1"/>
  <c r="BD125" i="1"/>
  <c r="BB125" i="1"/>
  <c r="AZ125" i="1"/>
  <c r="AX125" i="1"/>
  <c r="AV125" i="1"/>
  <c r="AT125" i="1"/>
  <c r="AR125" i="1"/>
  <c r="AP125" i="1"/>
  <c r="AN125" i="1"/>
  <c r="AL125" i="1"/>
  <c r="AJ125" i="1"/>
  <c r="AH125" i="1"/>
  <c r="AF125" i="1"/>
  <c r="AD125" i="1"/>
  <c r="AB125" i="1"/>
  <c r="Z125" i="1"/>
  <c r="X125" i="1"/>
  <c r="V125" i="1"/>
  <c r="T125" i="1"/>
  <c r="R125" i="1"/>
  <c r="P125" i="1"/>
  <c r="EI124" i="1"/>
  <c r="T124" i="1"/>
  <c r="EJ124" i="1" s="1"/>
  <c r="EI123" i="1"/>
  <c r="T123" i="1"/>
  <c r="EJ123" i="1" s="1"/>
  <c r="EI122" i="1"/>
  <c r="T122" i="1"/>
  <c r="EJ122" i="1" s="1"/>
  <c r="EI121" i="1"/>
  <c r="EH121" i="1"/>
  <c r="EF121" i="1"/>
  <c r="ED121" i="1"/>
  <c r="EB121" i="1"/>
  <c r="DZ121" i="1"/>
  <c r="DX121" i="1"/>
  <c r="DV121" i="1"/>
  <c r="DR121" i="1"/>
  <c r="DP121" i="1"/>
  <c r="DN121" i="1"/>
  <c r="DL121" i="1"/>
  <c r="DJ121" i="1"/>
  <c r="DH121" i="1"/>
  <c r="DF121" i="1"/>
  <c r="DD121" i="1"/>
  <c r="DB121" i="1"/>
  <c r="CZ121" i="1"/>
  <c r="CX121" i="1"/>
  <c r="CV121" i="1"/>
  <c r="CT121" i="1"/>
  <c r="CR121" i="1"/>
  <c r="CP121" i="1"/>
  <c r="CN121" i="1"/>
  <c r="CL121" i="1"/>
  <c r="CJ121" i="1"/>
  <c r="CH121" i="1"/>
  <c r="CF121" i="1"/>
  <c r="CD121" i="1"/>
  <c r="CB121" i="1"/>
  <c r="BZ121" i="1"/>
  <c r="BX121" i="1"/>
  <c r="BV121" i="1"/>
  <c r="BT121" i="1"/>
  <c r="BR121" i="1"/>
  <c r="BP121" i="1"/>
  <c r="BN121" i="1"/>
  <c r="BL121" i="1"/>
  <c r="BJ121" i="1"/>
  <c r="BH121" i="1"/>
  <c r="BF121" i="1"/>
  <c r="BD121" i="1"/>
  <c r="BB121" i="1"/>
  <c r="AZ121" i="1"/>
  <c r="AX121" i="1"/>
  <c r="AV121" i="1"/>
  <c r="AT121" i="1"/>
  <c r="AR121" i="1"/>
  <c r="AP121" i="1"/>
  <c r="AN121" i="1"/>
  <c r="AL121" i="1"/>
  <c r="AJ121" i="1"/>
  <c r="AH121" i="1"/>
  <c r="AF121" i="1"/>
  <c r="AD121" i="1"/>
  <c r="AB121" i="1"/>
  <c r="Z121" i="1"/>
  <c r="X121" i="1"/>
  <c r="V121" i="1"/>
  <c r="T121" i="1"/>
  <c r="R121" i="1"/>
  <c r="P121" i="1"/>
  <c r="EJ120" i="1"/>
  <c r="EI120" i="1"/>
  <c r="T120" i="1"/>
  <c r="EI119" i="1"/>
  <c r="T119" i="1"/>
  <c r="EJ119" i="1" s="1"/>
  <c r="EI118" i="1"/>
  <c r="T118" i="1"/>
  <c r="EJ118" i="1" s="1"/>
  <c r="EI117" i="1"/>
  <c r="EH117" i="1"/>
  <c r="EF117" i="1"/>
  <c r="ED117" i="1"/>
  <c r="EB117" i="1"/>
  <c r="DZ117" i="1"/>
  <c r="DX117" i="1"/>
  <c r="DV117" i="1"/>
  <c r="DR117" i="1"/>
  <c r="DP117" i="1"/>
  <c r="DN117" i="1"/>
  <c r="DL117" i="1"/>
  <c r="DJ117" i="1"/>
  <c r="DH117" i="1"/>
  <c r="DF117" i="1"/>
  <c r="DD117" i="1"/>
  <c r="DB117" i="1"/>
  <c r="CZ117" i="1"/>
  <c r="CX117" i="1"/>
  <c r="CV117" i="1"/>
  <c r="CT117" i="1"/>
  <c r="CR117" i="1"/>
  <c r="CP117" i="1"/>
  <c r="CN117" i="1"/>
  <c r="CL117" i="1"/>
  <c r="CJ117" i="1"/>
  <c r="CH117" i="1"/>
  <c r="CF117" i="1"/>
  <c r="CD117" i="1"/>
  <c r="CB117" i="1"/>
  <c r="BZ117" i="1"/>
  <c r="BX117" i="1"/>
  <c r="BV117" i="1"/>
  <c r="BT117" i="1"/>
  <c r="BR117" i="1"/>
  <c r="BP117" i="1"/>
  <c r="BN117" i="1"/>
  <c r="BL117" i="1"/>
  <c r="BJ117" i="1"/>
  <c r="BH117" i="1"/>
  <c r="BF117" i="1"/>
  <c r="BD117" i="1"/>
  <c r="BB117" i="1"/>
  <c r="AZ117" i="1"/>
  <c r="AX117" i="1"/>
  <c r="AV117" i="1"/>
  <c r="AT117" i="1"/>
  <c r="AR117" i="1"/>
  <c r="AP117" i="1"/>
  <c r="AN117" i="1"/>
  <c r="AL117" i="1"/>
  <c r="AJ117" i="1"/>
  <c r="AH117" i="1"/>
  <c r="AF117" i="1"/>
  <c r="AD117" i="1"/>
  <c r="AB117" i="1"/>
  <c r="Z117" i="1"/>
  <c r="X117" i="1"/>
  <c r="V117" i="1"/>
  <c r="T117" i="1"/>
  <c r="R117" i="1"/>
  <c r="P117" i="1"/>
  <c r="EI116" i="1"/>
  <c r="EH116" i="1"/>
  <c r="DX116" i="1"/>
  <c r="DV116" i="1"/>
  <c r="DR116" i="1"/>
  <c r="DP116" i="1"/>
  <c r="DN116" i="1"/>
  <c r="DL116" i="1"/>
  <c r="DJ116" i="1"/>
  <c r="DH116" i="1"/>
  <c r="DF116" i="1"/>
  <c r="DD116" i="1"/>
  <c r="DB116" i="1"/>
  <c r="CZ116" i="1"/>
  <c r="CX116" i="1"/>
  <c r="CV116" i="1"/>
  <c r="CT116" i="1"/>
  <c r="CR116" i="1"/>
  <c r="CP116" i="1"/>
  <c r="CN116" i="1"/>
  <c r="CL116" i="1"/>
  <c r="CJ116" i="1"/>
  <c r="CH116" i="1"/>
  <c r="CF116" i="1"/>
  <c r="CD116" i="1"/>
  <c r="CB116" i="1"/>
  <c r="BZ116" i="1"/>
  <c r="BX116" i="1"/>
  <c r="BV116" i="1"/>
  <c r="BT116" i="1"/>
  <c r="BR116" i="1"/>
  <c r="BP116" i="1"/>
  <c r="BN116" i="1"/>
  <c r="BL116" i="1"/>
  <c r="BJ116" i="1"/>
  <c r="BH116" i="1"/>
  <c r="BF116" i="1"/>
  <c r="BD116" i="1"/>
  <c r="BB116" i="1"/>
  <c r="AZ116" i="1"/>
  <c r="AX116" i="1"/>
  <c r="AV116" i="1"/>
  <c r="AT116" i="1"/>
  <c r="AR116" i="1"/>
  <c r="AP116" i="1"/>
  <c r="AN116" i="1"/>
  <c r="AL116" i="1"/>
  <c r="AJ116" i="1"/>
  <c r="AH116" i="1"/>
  <c r="AF116" i="1"/>
  <c r="AD116" i="1"/>
  <c r="AB116" i="1"/>
  <c r="Z116" i="1"/>
  <c r="X116" i="1"/>
  <c r="V116" i="1"/>
  <c r="T116" i="1"/>
  <c r="R116" i="1"/>
  <c r="P116" i="1"/>
  <c r="EI115" i="1"/>
  <c r="EH115" i="1"/>
  <c r="EF115" i="1"/>
  <c r="ED115" i="1"/>
  <c r="EB115" i="1"/>
  <c r="DZ115" i="1"/>
  <c r="DX115" i="1"/>
  <c r="DV115" i="1"/>
  <c r="DR115" i="1"/>
  <c r="DP115" i="1"/>
  <c r="DN115" i="1"/>
  <c r="DL115" i="1"/>
  <c r="DJ115" i="1"/>
  <c r="DH115" i="1"/>
  <c r="DF115" i="1"/>
  <c r="DD115" i="1"/>
  <c r="DB115" i="1"/>
  <c r="CZ115" i="1"/>
  <c r="CX115" i="1"/>
  <c r="CV115" i="1"/>
  <c r="CT115" i="1"/>
  <c r="CR115" i="1"/>
  <c r="CP115" i="1"/>
  <c r="CN115" i="1"/>
  <c r="CL115" i="1"/>
  <c r="CJ115" i="1"/>
  <c r="CH115" i="1"/>
  <c r="CF115" i="1"/>
  <c r="CD115" i="1"/>
  <c r="CB115" i="1"/>
  <c r="BZ115" i="1"/>
  <c r="BX115" i="1"/>
  <c r="BV115" i="1"/>
  <c r="BT115" i="1"/>
  <c r="BR115" i="1"/>
  <c r="BP115" i="1"/>
  <c r="BN115" i="1"/>
  <c r="BL115" i="1"/>
  <c r="BJ115" i="1"/>
  <c r="BH115" i="1"/>
  <c r="BF115" i="1"/>
  <c r="BD115" i="1"/>
  <c r="BB115" i="1"/>
  <c r="AZ115" i="1"/>
  <c r="AX115" i="1"/>
  <c r="AV115" i="1"/>
  <c r="AT115" i="1"/>
  <c r="AR115" i="1"/>
  <c r="AP115" i="1"/>
  <c r="AN115" i="1"/>
  <c r="AL115" i="1"/>
  <c r="AJ115" i="1"/>
  <c r="AH115" i="1"/>
  <c r="AF115" i="1"/>
  <c r="AD115" i="1"/>
  <c r="AB115" i="1"/>
  <c r="Z115" i="1"/>
  <c r="X115" i="1"/>
  <c r="V115" i="1"/>
  <c r="T115" i="1"/>
  <c r="R115" i="1"/>
  <c r="P115" i="1"/>
  <c r="EI114" i="1"/>
  <c r="EH114" i="1"/>
  <c r="EF114" i="1"/>
  <c r="ED114" i="1"/>
  <c r="EB114" i="1"/>
  <c r="DZ114" i="1"/>
  <c r="DX114" i="1"/>
  <c r="DV114" i="1"/>
  <c r="DR114" i="1"/>
  <c r="DP114" i="1"/>
  <c r="DN114" i="1"/>
  <c r="DL114" i="1"/>
  <c r="DJ114" i="1"/>
  <c r="DH114" i="1"/>
  <c r="DF114" i="1"/>
  <c r="DD114" i="1"/>
  <c r="DB114" i="1"/>
  <c r="CZ114" i="1"/>
  <c r="CX114" i="1"/>
  <c r="CV114" i="1"/>
  <c r="CT114" i="1"/>
  <c r="CR114" i="1"/>
  <c r="CP114" i="1"/>
  <c r="CN114" i="1"/>
  <c r="CL114" i="1"/>
  <c r="CJ114" i="1"/>
  <c r="CH114" i="1"/>
  <c r="CF114" i="1"/>
  <c r="CD114" i="1"/>
  <c r="CB114" i="1"/>
  <c r="BZ114" i="1"/>
  <c r="BX114" i="1"/>
  <c r="BV114" i="1"/>
  <c r="BT114" i="1"/>
  <c r="BR114" i="1"/>
  <c r="BP114" i="1"/>
  <c r="BN114" i="1"/>
  <c r="BL114" i="1"/>
  <c r="BJ114" i="1"/>
  <c r="BH114" i="1"/>
  <c r="BF114" i="1"/>
  <c r="BD114" i="1"/>
  <c r="BB114" i="1"/>
  <c r="AZ114" i="1"/>
  <c r="AX114" i="1"/>
  <c r="AV114" i="1"/>
  <c r="AT114" i="1"/>
  <c r="AR114" i="1"/>
  <c r="AP114" i="1"/>
  <c r="AN114" i="1"/>
  <c r="AL114" i="1"/>
  <c r="AJ114" i="1"/>
  <c r="AH114" i="1"/>
  <c r="AF114" i="1"/>
  <c r="AD114" i="1"/>
  <c r="AB114" i="1"/>
  <c r="Z114" i="1"/>
  <c r="X114" i="1"/>
  <c r="V114" i="1"/>
  <c r="T114" i="1"/>
  <c r="R114" i="1"/>
  <c r="P114" i="1"/>
  <c r="EI113" i="1"/>
  <c r="EH113" i="1"/>
  <c r="EF113" i="1"/>
  <c r="ED113" i="1"/>
  <c r="EB113" i="1"/>
  <c r="DZ113" i="1"/>
  <c r="DX113" i="1"/>
  <c r="DV113" i="1"/>
  <c r="DR113" i="1"/>
  <c r="DP113" i="1"/>
  <c r="DN113" i="1"/>
  <c r="DL113" i="1"/>
  <c r="DJ113" i="1"/>
  <c r="DH113" i="1"/>
  <c r="DF113" i="1"/>
  <c r="DD113" i="1"/>
  <c r="DB113" i="1"/>
  <c r="CZ113" i="1"/>
  <c r="CX113" i="1"/>
  <c r="CV113" i="1"/>
  <c r="CT113" i="1"/>
  <c r="CR113" i="1"/>
  <c r="CP113" i="1"/>
  <c r="CN113" i="1"/>
  <c r="CL113" i="1"/>
  <c r="CJ113" i="1"/>
  <c r="CH113" i="1"/>
  <c r="CF113" i="1"/>
  <c r="CD113" i="1"/>
  <c r="CB113" i="1"/>
  <c r="BZ113" i="1"/>
  <c r="BX113" i="1"/>
  <c r="BV113" i="1"/>
  <c r="BT113" i="1"/>
  <c r="BR113" i="1"/>
  <c r="BP113" i="1"/>
  <c r="BN113" i="1"/>
  <c r="BL113" i="1"/>
  <c r="BJ113" i="1"/>
  <c r="BH113" i="1"/>
  <c r="BF113" i="1"/>
  <c r="BD113" i="1"/>
  <c r="BB113" i="1"/>
  <c r="AZ113" i="1"/>
  <c r="AX113" i="1"/>
  <c r="AV113" i="1"/>
  <c r="AT113" i="1"/>
  <c r="AR113" i="1"/>
  <c r="AP113" i="1"/>
  <c r="AN113" i="1"/>
  <c r="AL113" i="1"/>
  <c r="AJ113" i="1"/>
  <c r="AH113" i="1"/>
  <c r="AF113" i="1"/>
  <c r="AD113" i="1"/>
  <c r="AB113" i="1"/>
  <c r="Z113" i="1"/>
  <c r="X113" i="1"/>
  <c r="V113" i="1"/>
  <c r="T113" i="1"/>
  <c r="R113" i="1"/>
  <c r="P113" i="1"/>
  <c r="EI112" i="1"/>
  <c r="EH112" i="1"/>
  <c r="EF112" i="1"/>
  <c r="ED112" i="1"/>
  <c r="EB112" i="1"/>
  <c r="DZ112" i="1"/>
  <c r="DX112" i="1"/>
  <c r="DV112" i="1"/>
  <c r="DR112" i="1"/>
  <c r="DP112" i="1"/>
  <c r="DN112" i="1"/>
  <c r="DL112" i="1"/>
  <c r="DJ112" i="1"/>
  <c r="DH112" i="1"/>
  <c r="DF112" i="1"/>
  <c r="DD112" i="1"/>
  <c r="DB112" i="1"/>
  <c r="CZ112" i="1"/>
  <c r="CX112" i="1"/>
  <c r="CV112" i="1"/>
  <c r="CT112" i="1"/>
  <c r="CR112" i="1"/>
  <c r="CP112" i="1"/>
  <c r="CN112" i="1"/>
  <c r="CL112" i="1"/>
  <c r="CJ112" i="1"/>
  <c r="CH112" i="1"/>
  <c r="CF112" i="1"/>
  <c r="CD112" i="1"/>
  <c r="CB112" i="1"/>
  <c r="BZ112" i="1"/>
  <c r="BX112" i="1"/>
  <c r="BV112" i="1"/>
  <c r="BT112" i="1"/>
  <c r="BR112" i="1"/>
  <c r="BP112" i="1"/>
  <c r="BN112" i="1"/>
  <c r="BL112" i="1"/>
  <c r="BJ112" i="1"/>
  <c r="BH112" i="1"/>
  <c r="BF112" i="1"/>
  <c r="BD112" i="1"/>
  <c r="BB112" i="1"/>
  <c r="AZ112" i="1"/>
  <c r="AX112" i="1"/>
  <c r="AV112" i="1"/>
  <c r="AT112" i="1"/>
  <c r="AR112" i="1"/>
  <c r="AP112" i="1"/>
  <c r="AN112" i="1"/>
  <c r="AL112" i="1"/>
  <c r="AJ112" i="1"/>
  <c r="AH112" i="1"/>
  <c r="AF112" i="1"/>
  <c r="AD112" i="1"/>
  <c r="AB112" i="1"/>
  <c r="Z112" i="1"/>
  <c r="X112" i="1"/>
  <c r="V112" i="1"/>
  <c r="T112" i="1"/>
  <c r="R112" i="1"/>
  <c r="P112" i="1"/>
  <c r="EI111" i="1"/>
  <c r="EH111" i="1"/>
  <c r="EF111" i="1"/>
  <c r="ED111" i="1"/>
  <c r="EB111" i="1"/>
  <c r="DZ111" i="1"/>
  <c r="DX111" i="1"/>
  <c r="DV111" i="1"/>
  <c r="DR111" i="1"/>
  <c r="DP111" i="1"/>
  <c r="DN111" i="1"/>
  <c r="DL111" i="1"/>
  <c r="DJ111" i="1"/>
  <c r="DH111" i="1"/>
  <c r="DF111" i="1"/>
  <c r="DD111" i="1"/>
  <c r="DB111" i="1"/>
  <c r="CZ111" i="1"/>
  <c r="CX111" i="1"/>
  <c r="CV111" i="1"/>
  <c r="CT111" i="1"/>
  <c r="CR111" i="1"/>
  <c r="CP111" i="1"/>
  <c r="CN111" i="1"/>
  <c r="CL111" i="1"/>
  <c r="CJ111" i="1"/>
  <c r="CH111" i="1"/>
  <c r="CF111" i="1"/>
  <c r="CD111" i="1"/>
  <c r="CB111" i="1"/>
  <c r="BZ111" i="1"/>
  <c r="BX111" i="1"/>
  <c r="BV111" i="1"/>
  <c r="BT111" i="1"/>
  <c r="BR111" i="1"/>
  <c r="BP111" i="1"/>
  <c r="BN111" i="1"/>
  <c r="BL111" i="1"/>
  <c r="BJ111" i="1"/>
  <c r="BH111" i="1"/>
  <c r="BF111" i="1"/>
  <c r="BD111" i="1"/>
  <c r="BB111" i="1"/>
  <c r="AZ111" i="1"/>
  <c r="AX111" i="1"/>
  <c r="AV111" i="1"/>
  <c r="AT111" i="1"/>
  <c r="AR111" i="1"/>
  <c r="AP111" i="1"/>
  <c r="AN111" i="1"/>
  <c r="AL111" i="1"/>
  <c r="AJ111" i="1"/>
  <c r="AH111" i="1"/>
  <c r="AF111" i="1"/>
  <c r="AD111" i="1"/>
  <c r="AB111" i="1"/>
  <c r="Z111" i="1"/>
  <c r="X111" i="1"/>
  <c r="V111" i="1"/>
  <c r="T111" i="1"/>
  <c r="R111" i="1"/>
  <c r="P111" i="1"/>
  <c r="EI110" i="1"/>
  <c r="EH110" i="1"/>
  <c r="EF110" i="1"/>
  <c r="ED110" i="1"/>
  <c r="EB110" i="1"/>
  <c r="DZ110" i="1"/>
  <c r="DX110" i="1"/>
  <c r="DV110" i="1"/>
  <c r="DR110" i="1"/>
  <c r="DP110" i="1"/>
  <c r="DN110" i="1"/>
  <c r="DL110" i="1"/>
  <c r="DJ110" i="1"/>
  <c r="DH110" i="1"/>
  <c r="DF110" i="1"/>
  <c r="DD110" i="1"/>
  <c r="DB110" i="1"/>
  <c r="CZ110" i="1"/>
  <c r="CX110" i="1"/>
  <c r="CV110" i="1"/>
  <c r="CT110" i="1"/>
  <c r="CR110" i="1"/>
  <c r="CP110" i="1"/>
  <c r="CN110" i="1"/>
  <c r="CL110" i="1"/>
  <c r="CJ110" i="1"/>
  <c r="CH110" i="1"/>
  <c r="CF110" i="1"/>
  <c r="CD110" i="1"/>
  <c r="CB110" i="1"/>
  <c r="BZ110" i="1"/>
  <c r="BX110" i="1"/>
  <c r="BV110" i="1"/>
  <c r="BT110" i="1"/>
  <c r="BR110" i="1"/>
  <c r="BP110" i="1"/>
  <c r="BN110" i="1"/>
  <c r="BL110" i="1"/>
  <c r="BJ110" i="1"/>
  <c r="BH110" i="1"/>
  <c r="BF110" i="1"/>
  <c r="BD110" i="1"/>
  <c r="BB110" i="1"/>
  <c r="AZ110" i="1"/>
  <c r="AX110" i="1"/>
  <c r="AV110" i="1"/>
  <c r="AT110" i="1"/>
  <c r="AR110" i="1"/>
  <c r="AP110" i="1"/>
  <c r="AN110" i="1"/>
  <c r="AL110" i="1"/>
  <c r="AJ110" i="1"/>
  <c r="AH110" i="1"/>
  <c r="AF110" i="1"/>
  <c r="AD110" i="1"/>
  <c r="AB110" i="1"/>
  <c r="Z110" i="1"/>
  <c r="X110" i="1"/>
  <c r="V110" i="1"/>
  <c r="T110" i="1"/>
  <c r="R110" i="1"/>
  <c r="P110" i="1"/>
  <c r="EI109" i="1"/>
  <c r="EH109" i="1"/>
  <c r="EF109" i="1"/>
  <c r="ED109" i="1"/>
  <c r="EB109" i="1"/>
  <c r="DZ109" i="1"/>
  <c r="DX109" i="1"/>
  <c r="DV109" i="1"/>
  <c r="DR109" i="1"/>
  <c r="DP109" i="1"/>
  <c r="DN109" i="1"/>
  <c r="DL109" i="1"/>
  <c r="DJ109" i="1"/>
  <c r="DH109" i="1"/>
  <c r="DF109" i="1"/>
  <c r="DD109" i="1"/>
  <c r="DB109" i="1"/>
  <c r="CZ109" i="1"/>
  <c r="CX109" i="1"/>
  <c r="CV109" i="1"/>
  <c r="CT109" i="1"/>
  <c r="CR109" i="1"/>
  <c r="CP109" i="1"/>
  <c r="CN109" i="1"/>
  <c r="CL109" i="1"/>
  <c r="CJ109" i="1"/>
  <c r="CH109" i="1"/>
  <c r="CF109" i="1"/>
  <c r="CD109" i="1"/>
  <c r="CB109" i="1"/>
  <c r="BZ109" i="1"/>
  <c r="BX109" i="1"/>
  <c r="BV109" i="1"/>
  <c r="BT109" i="1"/>
  <c r="BR109" i="1"/>
  <c r="BP109" i="1"/>
  <c r="BN109" i="1"/>
  <c r="BL109" i="1"/>
  <c r="BJ109" i="1"/>
  <c r="BH109" i="1"/>
  <c r="BF109" i="1"/>
  <c r="BD109" i="1"/>
  <c r="BB109" i="1"/>
  <c r="AZ109" i="1"/>
  <c r="AX109" i="1"/>
  <c r="AV109" i="1"/>
  <c r="AT109" i="1"/>
  <c r="AR109" i="1"/>
  <c r="AP109" i="1"/>
  <c r="AN109" i="1"/>
  <c r="AL109" i="1"/>
  <c r="AJ109" i="1"/>
  <c r="AH109" i="1"/>
  <c r="AF109" i="1"/>
  <c r="AD109" i="1"/>
  <c r="AB109" i="1"/>
  <c r="Z109" i="1"/>
  <c r="X109" i="1"/>
  <c r="V109" i="1"/>
  <c r="T109" i="1"/>
  <c r="R109" i="1"/>
  <c r="P109" i="1"/>
  <c r="EI108" i="1"/>
  <c r="EH108" i="1"/>
  <c r="EF108" i="1"/>
  <c r="ED108" i="1"/>
  <c r="EB108" i="1"/>
  <c r="DZ108" i="1"/>
  <c r="DX108" i="1"/>
  <c r="DV108" i="1"/>
  <c r="DR108" i="1"/>
  <c r="DP108" i="1"/>
  <c r="DN108" i="1"/>
  <c r="DL108" i="1"/>
  <c r="DJ108" i="1"/>
  <c r="DH108" i="1"/>
  <c r="DF108" i="1"/>
  <c r="DD108" i="1"/>
  <c r="DB108" i="1"/>
  <c r="CZ108" i="1"/>
  <c r="CX108" i="1"/>
  <c r="CV108" i="1"/>
  <c r="CT108" i="1"/>
  <c r="CR108" i="1"/>
  <c r="CP108" i="1"/>
  <c r="CN108" i="1"/>
  <c r="CL108" i="1"/>
  <c r="CJ108" i="1"/>
  <c r="CH108" i="1"/>
  <c r="CF108" i="1"/>
  <c r="CD108" i="1"/>
  <c r="CB108" i="1"/>
  <c r="BZ108" i="1"/>
  <c r="BX108" i="1"/>
  <c r="BV108" i="1"/>
  <c r="BT108" i="1"/>
  <c r="BR108" i="1"/>
  <c r="BP108" i="1"/>
  <c r="BN108" i="1"/>
  <c r="BL108" i="1"/>
  <c r="BJ108" i="1"/>
  <c r="BH108" i="1"/>
  <c r="BF108" i="1"/>
  <c r="BD108" i="1"/>
  <c r="BB108" i="1"/>
  <c r="AZ108" i="1"/>
  <c r="AX108" i="1"/>
  <c r="AV108" i="1"/>
  <c r="AT108" i="1"/>
  <c r="AR108" i="1"/>
  <c r="AP108" i="1"/>
  <c r="AN108" i="1"/>
  <c r="AL108" i="1"/>
  <c r="AJ108" i="1"/>
  <c r="AH108" i="1"/>
  <c r="AF108" i="1"/>
  <c r="AD108" i="1"/>
  <c r="AB108" i="1"/>
  <c r="Z108" i="1"/>
  <c r="X108" i="1"/>
  <c r="V108" i="1"/>
  <c r="T108" i="1"/>
  <c r="R108" i="1"/>
  <c r="P108" i="1"/>
  <c r="EI107" i="1"/>
  <c r="EH107" i="1"/>
  <c r="EF107" i="1"/>
  <c r="ED107" i="1"/>
  <c r="EB107" i="1"/>
  <c r="DZ107" i="1"/>
  <c r="DX107" i="1"/>
  <c r="DV107" i="1"/>
  <c r="DR107" i="1"/>
  <c r="DP107" i="1"/>
  <c r="DN107" i="1"/>
  <c r="DL107" i="1"/>
  <c r="DJ107" i="1"/>
  <c r="DH107" i="1"/>
  <c r="DF107" i="1"/>
  <c r="DD107" i="1"/>
  <c r="DB107" i="1"/>
  <c r="CZ107" i="1"/>
  <c r="CX107" i="1"/>
  <c r="CV107" i="1"/>
  <c r="CT107" i="1"/>
  <c r="CR107" i="1"/>
  <c r="CP107" i="1"/>
  <c r="CN107" i="1"/>
  <c r="CL107" i="1"/>
  <c r="CJ107" i="1"/>
  <c r="CH107" i="1"/>
  <c r="CF107" i="1"/>
  <c r="CD107" i="1"/>
  <c r="CB107" i="1"/>
  <c r="BZ107" i="1"/>
  <c r="BX107" i="1"/>
  <c r="BV107" i="1"/>
  <c r="BT107" i="1"/>
  <c r="BR107" i="1"/>
  <c r="BP107" i="1"/>
  <c r="BN107" i="1"/>
  <c r="BL107" i="1"/>
  <c r="BJ107" i="1"/>
  <c r="BH107" i="1"/>
  <c r="BF107" i="1"/>
  <c r="BD107" i="1"/>
  <c r="BB107" i="1"/>
  <c r="AZ107" i="1"/>
  <c r="AX107" i="1"/>
  <c r="AV107" i="1"/>
  <c r="AT107" i="1"/>
  <c r="AR107" i="1"/>
  <c r="AP107" i="1"/>
  <c r="AN107" i="1"/>
  <c r="AL107" i="1"/>
  <c r="AJ107" i="1"/>
  <c r="AH107" i="1"/>
  <c r="AF107" i="1"/>
  <c r="AD107" i="1"/>
  <c r="AB107" i="1"/>
  <c r="Z107" i="1"/>
  <c r="X107" i="1"/>
  <c r="V107" i="1"/>
  <c r="T107" i="1"/>
  <c r="R107" i="1"/>
  <c r="P107" i="1"/>
  <c r="EI106" i="1"/>
  <c r="EH106" i="1"/>
  <c r="EF106" i="1"/>
  <c r="ED106" i="1"/>
  <c r="EB106" i="1"/>
  <c r="DZ106" i="1"/>
  <c r="DX106" i="1"/>
  <c r="DV106" i="1"/>
  <c r="DR106" i="1"/>
  <c r="DP106" i="1"/>
  <c r="DN106" i="1"/>
  <c r="DL106" i="1"/>
  <c r="DJ106" i="1"/>
  <c r="DH106" i="1"/>
  <c r="DF106" i="1"/>
  <c r="DD106" i="1"/>
  <c r="DB106" i="1"/>
  <c r="CZ106" i="1"/>
  <c r="CX106" i="1"/>
  <c r="CV106" i="1"/>
  <c r="CT106" i="1"/>
  <c r="CR106" i="1"/>
  <c r="CP106" i="1"/>
  <c r="CN106" i="1"/>
  <c r="CL106" i="1"/>
  <c r="CJ106" i="1"/>
  <c r="CH106" i="1"/>
  <c r="CF106" i="1"/>
  <c r="CD106" i="1"/>
  <c r="CB106" i="1"/>
  <c r="BZ106" i="1"/>
  <c r="BX106" i="1"/>
  <c r="BV106" i="1"/>
  <c r="BT106" i="1"/>
  <c r="BR106" i="1"/>
  <c r="BP106" i="1"/>
  <c r="BN106" i="1"/>
  <c r="BL106" i="1"/>
  <c r="BJ106" i="1"/>
  <c r="BH106" i="1"/>
  <c r="BF106" i="1"/>
  <c r="BD106" i="1"/>
  <c r="BB106" i="1"/>
  <c r="AZ106" i="1"/>
  <c r="AX106" i="1"/>
  <c r="AV106" i="1"/>
  <c r="AT106" i="1"/>
  <c r="AR106" i="1"/>
  <c r="AP106" i="1"/>
  <c r="AN106" i="1"/>
  <c r="AL106" i="1"/>
  <c r="AJ106" i="1"/>
  <c r="AH106" i="1"/>
  <c r="AF106" i="1"/>
  <c r="AD106" i="1"/>
  <c r="AB106" i="1"/>
  <c r="Z106" i="1"/>
  <c r="X106" i="1"/>
  <c r="V106" i="1"/>
  <c r="T106" i="1"/>
  <c r="R106" i="1"/>
  <c r="P106" i="1"/>
  <c r="EI105" i="1"/>
  <c r="EH105" i="1"/>
  <c r="EF105" i="1"/>
  <c r="ED105" i="1"/>
  <c r="EB105" i="1"/>
  <c r="DZ105" i="1"/>
  <c r="DX105" i="1"/>
  <c r="DV105" i="1"/>
  <c r="DR105" i="1"/>
  <c r="DP105" i="1"/>
  <c r="DN105" i="1"/>
  <c r="DL105" i="1"/>
  <c r="DJ105" i="1"/>
  <c r="DH105" i="1"/>
  <c r="DF105" i="1"/>
  <c r="DD105" i="1"/>
  <c r="DB105" i="1"/>
  <c r="CZ105" i="1"/>
  <c r="CX105" i="1"/>
  <c r="CV105" i="1"/>
  <c r="CT105" i="1"/>
  <c r="CR105" i="1"/>
  <c r="CP105" i="1"/>
  <c r="CN105" i="1"/>
  <c r="CL105" i="1"/>
  <c r="CJ105" i="1"/>
  <c r="CH105" i="1"/>
  <c r="CF105" i="1"/>
  <c r="CD105" i="1"/>
  <c r="CB105" i="1"/>
  <c r="BZ105" i="1"/>
  <c r="BX105" i="1"/>
  <c r="BV105" i="1"/>
  <c r="BT105" i="1"/>
  <c r="BR105" i="1"/>
  <c r="BP105" i="1"/>
  <c r="BN105" i="1"/>
  <c r="BL105" i="1"/>
  <c r="BJ105" i="1"/>
  <c r="BH105" i="1"/>
  <c r="BF105" i="1"/>
  <c r="BD105" i="1"/>
  <c r="BB105" i="1"/>
  <c r="AZ105" i="1"/>
  <c r="AX105" i="1"/>
  <c r="AV105" i="1"/>
  <c r="AT105" i="1"/>
  <c r="AR105" i="1"/>
  <c r="AP105" i="1"/>
  <c r="AN105" i="1"/>
  <c r="AL105" i="1"/>
  <c r="AJ105" i="1"/>
  <c r="AH105" i="1"/>
  <c r="AF105" i="1"/>
  <c r="AD105" i="1"/>
  <c r="AB105" i="1"/>
  <c r="Z105" i="1"/>
  <c r="X105" i="1"/>
  <c r="V105" i="1"/>
  <c r="T105" i="1"/>
  <c r="R105" i="1"/>
  <c r="P105" i="1"/>
  <c r="EI104" i="1"/>
  <c r="EH104" i="1"/>
  <c r="EF104" i="1"/>
  <c r="ED104" i="1"/>
  <c r="EB104" i="1"/>
  <c r="DZ104" i="1"/>
  <c r="DX104" i="1"/>
  <c r="DV104" i="1"/>
  <c r="DR104" i="1"/>
  <c r="DP104" i="1"/>
  <c r="DN104" i="1"/>
  <c r="DL104" i="1"/>
  <c r="DJ104" i="1"/>
  <c r="DH104" i="1"/>
  <c r="DF104" i="1"/>
  <c r="DD104" i="1"/>
  <c r="DB104" i="1"/>
  <c r="CZ104" i="1"/>
  <c r="CX104" i="1"/>
  <c r="CV104" i="1"/>
  <c r="CT104" i="1"/>
  <c r="CR104" i="1"/>
  <c r="CP104" i="1"/>
  <c r="CN104" i="1"/>
  <c r="CL104" i="1"/>
  <c r="CJ104" i="1"/>
  <c r="CH104" i="1"/>
  <c r="CF104" i="1"/>
  <c r="CD104" i="1"/>
  <c r="CB104" i="1"/>
  <c r="BZ104" i="1"/>
  <c r="BX104" i="1"/>
  <c r="BV104" i="1"/>
  <c r="BT104" i="1"/>
  <c r="BR104" i="1"/>
  <c r="BP104" i="1"/>
  <c r="BN104" i="1"/>
  <c r="BL104" i="1"/>
  <c r="BJ104" i="1"/>
  <c r="BH104" i="1"/>
  <c r="BF104" i="1"/>
  <c r="BD104" i="1"/>
  <c r="BB104" i="1"/>
  <c r="AZ104" i="1"/>
  <c r="AX104" i="1"/>
  <c r="AV104" i="1"/>
  <c r="AT104" i="1"/>
  <c r="AR104" i="1"/>
  <c r="AP104" i="1"/>
  <c r="AN104" i="1"/>
  <c r="AL104" i="1"/>
  <c r="AJ104" i="1"/>
  <c r="AH104" i="1"/>
  <c r="AF104" i="1"/>
  <c r="AD104" i="1"/>
  <c r="AB104" i="1"/>
  <c r="Z104" i="1"/>
  <c r="X104" i="1"/>
  <c r="V104" i="1"/>
  <c r="T104" i="1"/>
  <c r="R104" i="1"/>
  <c r="P104" i="1"/>
  <c r="EI103" i="1"/>
  <c r="EH103" i="1"/>
  <c r="DX103" i="1"/>
  <c r="DV103" i="1"/>
  <c r="DR103" i="1"/>
  <c r="DP103" i="1"/>
  <c r="DN103" i="1"/>
  <c r="DL103" i="1"/>
  <c r="DJ103" i="1"/>
  <c r="DH103" i="1"/>
  <c r="DF103" i="1"/>
  <c r="DD103" i="1"/>
  <c r="DB103" i="1"/>
  <c r="CZ103" i="1"/>
  <c r="CX103" i="1"/>
  <c r="CV103" i="1"/>
  <c r="CT103" i="1"/>
  <c r="CR103" i="1"/>
  <c r="CP103" i="1"/>
  <c r="CN103" i="1"/>
  <c r="CL103" i="1"/>
  <c r="CJ103" i="1"/>
  <c r="CH103" i="1"/>
  <c r="CF103" i="1"/>
  <c r="CD103" i="1"/>
  <c r="CB103" i="1"/>
  <c r="BZ103" i="1"/>
  <c r="BX103" i="1"/>
  <c r="BV103" i="1"/>
  <c r="BT103" i="1"/>
  <c r="BR103" i="1"/>
  <c r="BP103" i="1"/>
  <c r="BN103" i="1"/>
  <c r="BL103" i="1"/>
  <c r="BJ103" i="1"/>
  <c r="BH103" i="1"/>
  <c r="BF103" i="1"/>
  <c r="BD103" i="1"/>
  <c r="BB103" i="1"/>
  <c r="AZ103" i="1"/>
  <c r="AX103" i="1"/>
  <c r="AV103" i="1"/>
  <c r="AT103" i="1"/>
  <c r="AR103" i="1"/>
  <c r="AP103" i="1"/>
  <c r="AN103" i="1"/>
  <c r="AL103" i="1"/>
  <c r="AJ103" i="1"/>
  <c r="AH103" i="1"/>
  <c r="AF103" i="1"/>
  <c r="AD103" i="1"/>
  <c r="AB103" i="1"/>
  <c r="Z103" i="1"/>
  <c r="X103" i="1"/>
  <c r="V103" i="1"/>
  <c r="T103" i="1"/>
  <c r="R103" i="1"/>
  <c r="P103" i="1"/>
  <c r="EI102" i="1"/>
  <c r="EH102" i="1"/>
  <c r="DX102" i="1"/>
  <c r="DV102" i="1"/>
  <c r="DR102" i="1"/>
  <c r="DP102" i="1"/>
  <c r="DN102" i="1"/>
  <c r="DL102" i="1"/>
  <c r="DJ102" i="1"/>
  <c r="DH102" i="1"/>
  <c r="DF102" i="1"/>
  <c r="DD102" i="1"/>
  <c r="DB102" i="1"/>
  <c r="CZ102" i="1"/>
  <c r="CX102" i="1"/>
  <c r="CV102" i="1"/>
  <c r="CT102" i="1"/>
  <c r="CR102" i="1"/>
  <c r="CP102" i="1"/>
  <c r="CN102" i="1"/>
  <c r="CL102" i="1"/>
  <c r="CJ102" i="1"/>
  <c r="CH102" i="1"/>
  <c r="CF102" i="1"/>
  <c r="CD102" i="1"/>
  <c r="CB102" i="1"/>
  <c r="BZ102" i="1"/>
  <c r="BX102" i="1"/>
  <c r="BV102" i="1"/>
  <c r="BT102" i="1"/>
  <c r="BR102" i="1"/>
  <c r="BP102" i="1"/>
  <c r="BN102" i="1"/>
  <c r="BL102" i="1"/>
  <c r="BJ102" i="1"/>
  <c r="BH102" i="1"/>
  <c r="BF102" i="1"/>
  <c r="BD102" i="1"/>
  <c r="BB102" i="1"/>
  <c r="AZ102" i="1"/>
  <c r="AX102" i="1"/>
  <c r="AV102" i="1"/>
  <c r="AT102" i="1"/>
  <c r="AR102" i="1"/>
  <c r="AP102" i="1"/>
  <c r="AN102" i="1"/>
  <c r="AL102" i="1"/>
  <c r="AJ102" i="1"/>
  <c r="AH102" i="1"/>
  <c r="AF102" i="1"/>
  <c r="AD102" i="1"/>
  <c r="AB102" i="1"/>
  <c r="Z102" i="1"/>
  <c r="X102" i="1"/>
  <c r="V102" i="1"/>
  <c r="T102" i="1"/>
  <c r="R102" i="1"/>
  <c r="P102" i="1"/>
  <c r="EI101" i="1"/>
  <c r="EH101" i="1"/>
  <c r="DX101" i="1"/>
  <c r="DV101" i="1"/>
  <c r="DR101" i="1"/>
  <c r="DP101" i="1"/>
  <c r="DN101" i="1"/>
  <c r="DL101" i="1"/>
  <c r="DJ101" i="1"/>
  <c r="DH101" i="1"/>
  <c r="DF101" i="1"/>
  <c r="DD101" i="1"/>
  <c r="DB101" i="1"/>
  <c r="CZ101" i="1"/>
  <c r="CX101" i="1"/>
  <c r="CV101" i="1"/>
  <c r="CT101" i="1"/>
  <c r="CR101" i="1"/>
  <c r="CP101" i="1"/>
  <c r="CN101" i="1"/>
  <c r="CL101" i="1"/>
  <c r="CJ101" i="1"/>
  <c r="CH101" i="1"/>
  <c r="CF101" i="1"/>
  <c r="CD101" i="1"/>
  <c r="CB101" i="1"/>
  <c r="BZ101" i="1"/>
  <c r="BX101" i="1"/>
  <c r="BV101" i="1"/>
  <c r="BT101" i="1"/>
  <c r="BR101" i="1"/>
  <c r="BP101" i="1"/>
  <c r="BN101" i="1"/>
  <c r="BL101" i="1"/>
  <c r="BJ101" i="1"/>
  <c r="BH101" i="1"/>
  <c r="BF101" i="1"/>
  <c r="BD101" i="1"/>
  <c r="BB101" i="1"/>
  <c r="AZ101" i="1"/>
  <c r="AX101" i="1"/>
  <c r="AV101" i="1"/>
  <c r="AT101" i="1"/>
  <c r="AR101" i="1"/>
  <c r="AP101" i="1"/>
  <c r="AN101" i="1"/>
  <c r="AL101" i="1"/>
  <c r="AJ101" i="1"/>
  <c r="AH101" i="1"/>
  <c r="AF101" i="1"/>
  <c r="AD101" i="1"/>
  <c r="AB101" i="1"/>
  <c r="Z101" i="1"/>
  <c r="X101" i="1"/>
  <c r="V101" i="1"/>
  <c r="T101" i="1"/>
  <c r="R101" i="1"/>
  <c r="P101" i="1"/>
  <c r="EI100" i="1"/>
  <c r="EH100" i="1"/>
  <c r="DX100" i="1"/>
  <c r="DV100" i="1"/>
  <c r="DR100" i="1"/>
  <c r="DP100" i="1"/>
  <c r="DN100" i="1"/>
  <c r="DL100" i="1"/>
  <c r="DJ100" i="1"/>
  <c r="DH100" i="1"/>
  <c r="DF100" i="1"/>
  <c r="DD100" i="1"/>
  <c r="DB100" i="1"/>
  <c r="CZ100" i="1"/>
  <c r="CX100" i="1"/>
  <c r="CV100" i="1"/>
  <c r="CT100" i="1"/>
  <c r="CR100" i="1"/>
  <c r="CP100" i="1"/>
  <c r="CN100" i="1"/>
  <c r="CL100" i="1"/>
  <c r="CJ100" i="1"/>
  <c r="CH100" i="1"/>
  <c r="CF100" i="1"/>
  <c r="CD100" i="1"/>
  <c r="CB100" i="1"/>
  <c r="BZ100" i="1"/>
  <c r="BX100" i="1"/>
  <c r="BV100" i="1"/>
  <c r="BT100" i="1"/>
  <c r="BR100" i="1"/>
  <c r="BP100" i="1"/>
  <c r="BN100" i="1"/>
  <c r="BL100" i="1"/>
  <c r="BJ100" i="1"/>
  <c r="BH100" i="1"/>
  <c r="BF100" i="1"/>
  <c r="BD100" i="1"/>
  <c r="BB100" i="1"/>
  <c r="AZ100" i="1"/>
  <c r="AX100" i="1"/>
  <c r="AV100" i="1"/>
  <c r="AT100" i="1"/>
  <c r="AR100" i="1"/>
  <c r="AP100" i="1"/>
  <c r="AN100" i="1"/>
  <c r="AL100" i="1"/>
  <c r="AJ100" i="1"/>
  <c r="AH100" i="1"/>
  <c r="AF100" i="1"/>
  <c r="AD100" i="1"/>
  <c r="AB100" i="1"/>
  <c r="Z100" i="1"/>
  <c r="X100" i="1"/>
  <c r="V100" i="1"/>
  <c r="T100" i="1"/>
  <c r="R100" i="1"/>
  <c r="P100" i="1"/>
  <c r="EI99" i="1"/>
  <c r="EH99" i="1"/>
  <c r="EF99" i="1"/>
  <c r="ED99" i="1"/>
  <c r="EB99" i="1"/>
  <c r="DZ99" i="1"/>
  <c r="DX99" i="1"/>
  <c r="DV99" i="1"/>
  <c r="DR99" i="1"/>
  <c r="DP99" i="1"/>
  <c r="DN99" i="1"/>
  <c r="DL99" i="1"/>
  <c r="DJ99" i="1"/>
  <c r="DH99" i="1"/>
  <c r="DF99" i="1"/>
  <c r="DD99" i="1"/>
  <c r="DB99" i="1"/>
  <c r="CZ99" i="1"/>
  <c r="CX99" i="1"/>
  <c r="CV99" i="1"/>
  <c r="CT99" i="1"/>
  <c r="CR99" i="1"/>
  <c r="CP99" i="1"/>
  <c r="CN99" i="1"/>
  <c r="CL99" i="1"/>
  <c r="CJ99" i="1"/>
  <c r="CH99" i="1"/>
  <c r="CF99" i="1"/>
  <c r="CD99" i="1"/>
  <c r="CB99" i="1"/>
  <c r="BZ99" i="1"/>
  <c r="BX99" i="1"/>
  <c r="BV99" i="1"/>
  <c r="BT99" i="1"/>
  <c r="BR99" i="1"/>
  <c r="BP99" i="1"/>
  <c r="BN99" i="1"/>
  <c r="BL99" i="1"/>
  <c r="BJ99" i="1"/>
  <c r="BH99" i="1"/>
  <c r="BF99" i="1"/>
  <c r="BD99" i="1"/>
  <c r="BB99" i="1"/>
  <c r="AZ99" i="1"/>
  <c r="AX99" i="1"/>
  <c r="AV99" i="1"/>
  <c r="AT99" i="1"/>
  <c r="AR99" i="1"/>
  <c r="AP99" i="1"/>
  <c r="AN99" i="1"/>
  <c r="AL99" i="1"/>
  <c r="AJ99" i="1"/>
  <c r="AH99" i="1"/>
  <c r="AF99" i="1"/>
  <c r="AD99" i="1"/>
  <c r="AB99" i="1"/>
  <c r="Z99" i="1"/>
  <c r="X99" i="1"/>
  <c r="V99" i="1"/>
  <c r="T99" i="1"/>
  <c r="R99" i="1"/>
  <c r="P99" i="1"/>
  <c r="EI98" i="1"/>
  <c r="EH98" i="1"/>
  <c r="EF98" i="1"/>
  <c r="ED98" i="1"/>
  <c r="EB98" i="1"/>
  <c r="DZ98" i="1"/>
  <c r="DX98" i="1"/>
  <c r="DV98" i="1"/>
  <c r="DR98" i="1"/>
  <c r="DP98" i="1"/>
  <c r="DN98" i="1"/>
  <c r="DL98" i="1"/>
  <c r="DJ98" i="1"/>
  <c r="DH98" i="1"/>
  <c r="DF98" i="1"/>
  <c r="DD98" i="1"/>
  <c r="DB98" i="1"/>
  <c r="CZ98" i="1"/>
  <c r="CX98" i="1"/>
  <c r="CV98" i="1"/>
  <c r="CT98" i="1"/>
  <c r="CR98" i="1"/>
  <c r="CP98" i="1"/>
  <c r="CN98" i="1"/>
  <c r="CL98" i="1"/>
  <c r="CJ98" i="1"/>
  <c r="CH98" i="1"/>
  <c r="CF98" i="1"/>
  <c r="CD98" i="1"/>
  <c r="CB98" i="1"/>
  <c r="BZ98" i="1"/>
  <c r="BX98" i="1"/>
  <c r="BV98" i="1"/>
  <c r="BT98" i="1"/>
  <c r="BR98" i="1"/>
  <c r="BP98" i="1"/>
  <c r="BN98" i="1"/>
  <c r="BL98" i="1"/>
  <c r="BJ98" i="1"/>
  <c r="BH98" i="1"/>
  <c r="BF98" i="1"/>
  <c r="BD98" i="1"/>
  <c r="BB98" i="1"/>
  <c r="AZ98" i="1"/>
  <c r="AX98" i="1"/>
  <c r="AV98" i="1"/>
  <c r="AT98" i="1"/>
  <c r="AR98" i="1"/>
  <c r="AP98" i="1"/>
  <c r="AN98" i="1"/>
  <c r="AL98" i="1"/>
  <c r="AJ98" i="1"/>
  <c r="AH98" i="1"/>
  <c r="AF98" i="1"/>
  <c r="AD98" i="1"/>
  <c r="AB98" i="1"/>
  <c r="Z98" i="1"/>
  <c r="X98" i="1"/>
  <c r="V98" i="1"/>
  <c r="T98" i="1"/>
  <c r="R98" i="1"/>
  <c r="P98" i="1"/>
  <c r="EI97" i="1"/>
  <c r="EH97" i="1"/>
  <c r="EF97" i="1"/>
  <c r="ED97" i="1"/>
  <c r="EB97" i="1"/>
  <c r="DZ97" i="1"/>
  <c r="DX97" i="1"/>
  <c r="DV97" i="1"/>
  <c r="DR97" i="1"/>
  <c r="DP97" i="1"/>
  <c r="DN97" i="1"/>
  <c r="DL97" i="1"/>
  <c r="DJ97" i="1"/>
  <c r="DH97" i="1"/>
  <c r="DF97" i="1"/>
  <c r="DD97" i="1"/>
  <c r="DB97" i="1"/>
  <c r="CZ97" i="1"/>
  <c r="CX97" i="1"/>
  <c r="CV97" i="1"/>
  <c r="CT97" i="1"/>
  <c r="CR97" i="1"/>
  <c r="CP97" i="1"/>
  <c r="CN97" i="1"/>
  <c r="CL97" i="1"/>
  <c r="CJ97" i="1"/>
  <c r="CH97" i="1"/>
  <c r="CF97" i="1"/>
  <c r="CD97" i="1"/>
  <c r="CB97" i="1"/>
  <c r="BZ97" i="1"/>
  <c r="BX97" i="1"/>
  <c r="BV97" i="1"/>
  <c r="BT97" i="1"/>
  <c r="BR97" i="1"/>
  <c r="BP97" i="1"/>
  <c r="BN97" i="1"/>
  <c r="BL97" i="1"/>
  <c r="BJ97" i="1"/>
  <c r="BH97" i="1"/>
  <c r="BF97" i="1"/>
  <c r="BD97" i="1"/>
  <c r="BB97" i="1"/>
  <c r="AZ97" i="1"/>
  <c r="AX97" i="1"/>
  <c r="AV97" i="1"/>
  <c r="AT97" i="1"/>
  <c r="AR97" i="1"/>
  <c r="AP97" i="1"/>
  <c r="AN97" i="1"/>
  <c r="AL97" i="1"/>
  <c r="AJ97" i="1"/>
  <c r="AH97" i="1"/>
  <c r="AF97" i="1"/>
  <c r="AD97" i="1"/>
  <c r="AB97" i="1"/>
  <c r="Z97" i="1"/>
  <c r="X97" i="1"/>
  <c r="V97" i="1"/>
  <c r="T97" i="1"/>
  <c r="R97" i="1"/>
  <c r="P97" i="1"/>
  <c r="EI96" i="1"/>
  <c r="EH96" i="1"/>
  <c r="EF96" i="1"/>
  <c r="ED96" i="1"/>
  <c r="EB96" i="1"/>
  <c r="DZ96" i="1"/>
  <c r="DX96" i="1"/>
  <c r="DV96" i="1"/>
  <c r="DR96" i="1"/>
  <c r="DP96" i="1"/>
  <c r="DN96" i="1"/>
  <c r="DL96" i="1"/>
  <c r="DJ96" i="1"/>
  <c r="DH96" i="1"/>
  <c r="DF96" i="1"/>
  <c r="DD96" i="1"/>
  <c r="DB96" i="1"/>
  <c r="CZ96" i="1"/>
  <c r="CX96" i="1"/>
  <c r="CV96" i="1"/>
  <c r="CT96" i="1"/>
  <c r="CR96" i="1"/>
  <c r="CP96" i="1"/>
  <c r="CN96" i="1"/>
  <c r="CL96" i="1"/>
  <c r="CJ96" i="1"/>
  <c r="CH96" i="1"/>
  <c r="CF96" i="1"/>
  <c r="CD96" i="1"/>
  <c r="CB96" i="1"/>
  <c r="BZ96" i="1"/>
  <c r="BX96" i="1"/>
  <c r="BV96" i="1"/>
  <c r="BT96" i="1"/>
  <c r="BR96" i="1"/>
  <c r="BP96" i="1"/>
  <c r="BN96" i="1"/>
  <c r="BL96" i="1"/>
  <c r="BJ96" i="1"/>
  <c r="BH96" i="1"/>
  <c r="BF96" i="1"/>
  <c r="BD96" i="1"/>
  <c r="BB96" i="1"/>
  <c r="AZ96" i="1"/>
  <c r="AX96" i="1"/>
  <c r="AV96" i="1"/>
  <c r="AT96" i="1"/>
  <c r="AR96" i="1"/>
  <c r="AP96" i="1"/>
  <c r="AN96" i="1"/>
  <c r="AL96" i="1"/>
  <c r="AJ96" i="1"/>
  <c r="AH96" i="1"/>
  <c r="AF96" i="1"/>
  <c r="AD96" i="1"/>
  <c r="AB96" i="1"/>
  <c r="Z96" i="1"/>
  <c r="X96" i="1"/>
  <c r="V96" i="1"/>
  <c r="T96" i="1"/>
  <c r="R96" i="1"/>
  <c r="P96" i="1"/>
  <c r="EI95" i="1"/>
  <c r="EH95" i="1"/>
  <c r="EF95" i="1"/>
  <c r="ED95" i="1"/>
  <c r="EB95" i="1"/>
  <c r="DZ95" i="1"/>
  <c r="DX95" i="1"/>
  <c r="DV95" i="1"/>
  <c r="DR95" i="1"/>
  <c r="DP95" i="1"/>
  <c r="DN95" i="1"/>
  <c r="DL95" i="1"/>
  <c r="DJ95" i="1"/>
  <c r="DH95" i="1"/>
  <c r="DF95" i="1"/>
  <c r="DD95" i="1"/>
  <c r="DB95" i="1"/>
  <c r="CZ95" i="1"/>
  <c r="CX95" i="1"/>
  <c r="CV95" i="1"/>
  <c r="CT95" i="1"/>
  <c r="CR95" i="1"/>
  <c r="CP95" i="1"/>
  <c r="CN95" i="1"/>
  <c r="CL95" i="1"/>
  <c r="CJ95" i="1"/>
  <c r="CH95" i="1"/>
  <c r="CF95" i="1"/>
  <c r="CD95" i="1"/>
  <c r="CB95" i="1"/>
  <c r="BZ95" i="1"/>
  <c r="BX95" i="1"/>
  <c r="BV95" i="1"/>
  <c r="BT95" i="1"/>
  <c r="BR95" i="1"/>
  <c r="BP95" i="1"/>
  <c r="BN95" i="1"/>
  <c r="BL95" i="1"/>
  <c r="BJ95" i="1"/>
  <c r="BH95" i="1"/>
  <c r="BF95" i="1"/>
  <c r="BD95" i="1"/>
  <c r="BB95" i="1"/>
  <c r="AZ95" i="1"/>
  <c r="AX95" i="1"/>
  <c r="AV95" i="1"/>
  <c r="AT95" i="1"/>
  <c r="AR95" i="1"/>
  <c r="AP95" i="1"/>
  <c r="AN95" i="1"/>
  <c r="AL95" i="1"/>
  <c r="AJ95" i="1"/>
  <c r="AH95" i="1"/>
  <c r="AF95" i="1"/>
  <c r="AD95" i="1"/>
  <c r="AB95" i="1"/>
  <c r="Z95" i="1"/>
  <c r="X95" i="1"/>
  <c r="V95" i="1"/>
  <c r="T95" i="1"/>
  <c r="R95" i="1"/>
  <c r="P95" i="1"/>
  <c r="EI94" i="1"/>
  <c r="EH94" i="1"/>
  <c r="DX94" i="1"/>
  <c r="DV94" i="1"/>
  <c r="DR94" i="1"/>
  <c r="DP94" i="1"/>
  <c r="DN94" i="1"/>
  <c r="DL94" i="1"/>
  <c r="DJ94" i="1"/>
  <c r="DH94" i="1"/>
  <c r="DF94" i="1"/>
  <c r="DD94" i="1"/>
  <c r="DB94" i="1"/>
  <c r="CZ94" i="1"/>
  <c r="CX94" i="1"/>
  <c r="CV94" i="1"/>
  <c r="CT94" i="1"/>
  <c r="CR94" i="1"/>
  <c r="CP94" i="1"/>
  <c r="CN94" i="1"/>
  <c r="CL94" i="1"/>
  <c r="CJ94" i="1"/>
  <c r="CH94" i="1"/>
  <c r="CF94" i="1"/>
  <c r="CD94" i="1"/>
  <c r="CB94" i="1"/>
  <c r="BZ94" i="1"/>
  <c r="BX94" i="1"/>
  <c r="BV94" i="1"/>
  <c r="BT94" i="1"/>
  <c r="BR94" i="1"/>
  <c r="BP94" i="1"/>
  <c r="BN94" i="1"/>
  <c r="BL94" i="1"/>
  <c r="BJ94" i="1"/>
  <c r="BH94" i="1"/>
  <c r="BF94" i="1"/>
  <c r="BD94" i="1"/>
  <c r="BB94" i="1"/>
  <c r="AZ94" i="1"/>
  <c r="AX94" i="1"/>
  <c r="AV94" i="1"/>
  <c r="AT94" i="1"/>
  <c r="AR94" i="1"/>
  <c r="AP94" i="1"/>
  <c r="AN94" i="1"/>
  <c r="AL94" i="1"/>
  <c r="AJ94" i="1"/>
  <c r="AH94" i="1"/>
  <c r="AF94" i="1"/>
  <c r="AD94" i="1"/>
  <c r="AB94" i="1"/>
  <c r="Z94" i="1"/>
  <c r="X94" i="1"/>
  <c r="V94" i="1"/>
  <c r="T94" i="1"/>
  <c r="R94" i="1"/>
  <c r="P94" i="1"/>
  <c r="EI93" i="1"/>
  <c r="EH93" i="1"/>
  <c r="DX93" i="1"/>
  <c r="DV93" i="1"/>
  <c r="DR93" i="1"/>
  <c r="DP93" i="1"/>
  <c r="DN93" i="1"/>
  <c r="DL93" i="1"/>
  <c r="DJ93" i="1"/>
  <c r="DH93" i="1"/>
  <c r="DF93" i="1"/>
  <c r="DD93" i="1"/>
  <c r="DB93" i="1"/>
  <c r="CZ93" i="1"/>
  <c r="CX93" i="1"/>
  <c r="CV93" i="1"/>
  <c r="CT93" i="1"/>
  <c r="CR93" i="1"/>
  <c r="CP93" i="1"/>
  <c r="CN93" i="1"/>
  <c r="CL93" i="1"/>
  <c r="CJ93" i="1"/>
  <c r="CH93" i="1"/>
  <c r="CF93" i="1"/>
  <c r="CD93" i="1"/>
  <c r="CB93" i="1"/>
  <c r="BZ93" i="1"/>
  <c r="BX93" i="1"/>
  <c r="BV93" i="1"/>
  <c r="BT93" i="1"/>
  <c r="BR93" i="1"/>
  <c r="BP93" i="1"/>
  <c r="BN93" i="1"/>
  <c r="BL93" i="1"/>
  <c r="BJ93" i="1"/>
  <c r="BH93" i="1"/>
  <c r="BF93" i="1"/>
  <c r="BD93" i="1"/>
  <c r="BB93" i="1"/>
  <c r="AZ93" i="1"/>
  <c r="AX93" i="1"/>
  <c r="AV93" i="1"/>
  <c r="AT93" i="1"/>
  <c r="AR93" i="1"/>
  <c r="AP93" i="1"/>
  <c r="AN93" i="1"/>
  <c r="AL93" i="1"/>
  <c r="AJ93" i="1"/>
  <c r="AH93" i="1"/>
  <c r="AF93" i="1"/>
  <c r="AD93" i="1"/>
  <c r="AB93" i="1"/>
  <c r="Z93" i="1"/>
  <c r="X93" i="1"/>
  <c r="V93" i="1"/>
  <c r="T93" i="1"/>
  <c r="R93" i="1"/>
  <c r="P93" i="1"/>
  <c r="EI92" i="1"/>
  <c r="EH92" i="1"/>
  <c r="DX92" i="1"/>
  <c r="DV92" i="1"/>
  <c r="DR92" i="1"/>
  <c r="DP92" i="1"/>
  <c r="DN92" i="1"/>
  <c r="DL92" i="1"/>
  <c r="DJ92" i="1"/>
  <c r="DH92" i="1"/>
  <c r="DF92" i="1"/>
  <c r="DD92" i="1"/>
  <c r="DB92" i="1"/>
  <c r="CZ92" i="1"/>
  <c r="CX92" i="1"/>
  <c r="CV92" i="1"/>
  <c r="CT92" i="1"/>
  <c r="CR92" i="1"/>
  <c r="CP92" i="1"/>
  <c r="CN92" i="1"/>
  <c r="CL92" i="1"/>
  <c r="CJ92" i="1"/>
  <c r="CH92" i="1"/>
  <c r="CF92" i="1"/>
  <c r="CD92" i="1"/>
  <c r="CB92" i="1"/>
  <c r="BZ92" i="1"/>
  <c r="BX92" i="1"/>
  <c r="BV92" i="1"/>
  <c r="BT92" i="1"/>
  <c r="BR92" i="1"/>
  <c r="BP92" i="1"/>
  <c r="BN92" i="1"/>
  <c r="BL92" i="1"/>
  <c r="BJ92" i="1"/>
  <c r="BH92" i="1"/>
  <c r="BF92" i="1"/>
  <c r="BD92" i="1"/>
  <c r="BB92" i="1"/>
  <c r="AZ92" i="1"/>
  <c r="AX92" i="1"/>
  <c r="AV92" i="1"/>
  <c r="AT92" i="1"/>
  <c r="AR92" i="1"/>
  <c r="AP92" i="1"/>
  <c r="AN92" i="1"/>
  <c r="AL92" i="1"/>
  <c r="AJ92" i="1"/>
  <c r="AH92" i="1"/>
  <c r="AF92" i="1"/>
  <c r="AD92" i="1"/>
  <c r="AB92" i="1"/>
  <c r="Z92" i="1"/>
  <c r="X92" i="1"/>
  <c r="V92" i="1"/>
  <c r="T92" i="1"/>
  <c r="R92" i="1"/>
  <c r="P92" i="1"/>
  <c r="EI91" i="1"/>
  <c r="EH91" i="1"/>
  <c r="DX91" i="1"/>
  <c r="DV91" i="1"/>
  <c r="DR91" i="1"/>
  <c r="DP91" i="1"/>
  <c r="DN91" i="1"/>
  <c r="DL91" i="1"/>
  <c r="DJ91" i="1"/>
  <c r="DH91" i="1"/>
  <c r="DF91" i="1"/>
  <c r="DD91" i="1"/>
  <c r="DB91" i="1"/>
  <c r="CZ91" i="1"/>
  <c r="CX91" i="1"/>
  <c r="CV91" i="1"/>
  <c r="CT91" i="1"/>
  <c r="CR91" i="1"/>
  <c r="CP91" i="1"/>
  <c r="CN91" i="1"/>
  <c r="CL91" i="1"/>
  <c r="CJ91" i="1"/>
  <c r="CH91" i="1"/>
  <c r="CF91" i="1"/>
  <c r="CD91" i="1"/>
  <c r="CB91" i="1"/>
  <c r="BZ91" i="1"/>
  <c r="BX91" i="1"/>
  <c r="BV91" i="1"/>
  <c r="BT91" i="1"/>
  <c r="BR91" i="1"/>
  <c r="BP91" i="1"/>
  <c r="BN91" i="1"/>
  <c r="BL91" i="1"/>
  <c r="BJ91" i="1"/>
  <c r="BH91" i="1"/>
  <c r="BF91" i="1"/>
  <c r="BD91" i="1"/>
  <c r="BB91" i="1"/>
  <c r="AZ91" i="1"/>
  <c r="AX91" i="1"/>
  <c r="AV91" i="1"/>
  <c r="AT91" i="1"/>
  <c r="AR91" i="1"/>
  <c r="AP91" i="1"/>
  <c r="AN91" i="1"/>
  <c r="AL91" i="1"/>
  <c r="AJ91" i="1"/>
  <c r="AH91" i="1"/>
  <c r="AF91" i="1"/>
  <c r="AD91" i="1"/>
  <c r="AB91" i="1"/>
  <c r="Z91" i="1"/>
  <c r="X91" i="1"/>
  <c r="V91" i="1"/>
  <c r="T91" i="1"/>
  <c r="R91" i="1"/>
  <c r="P91" i="1"/>
  <c r="EI90" i="1"/>
  <c r="EH90" i="1"/>
  <c r="DX90" i="1"/>
  <c r="DV90" i="1"/>
  <c r="DR90" i="1"/>
  <c r="DP90" i="1"/>
  <c r="DN90" i="1"/>
  <c r="DL90" i="1"/>
  <c r="DJ90" i="1"/>
  <c r="DH90" i="1"/>
  <c r="DF90" i="1"/>
  <c r="DD90" i="1"/>
  <c r="DB90" i="1"/>
  <c r="CZ90" i="1"/>
  <c r="CX90" i="1"/>
  <c r="CV90" i="1"/>
  <c r="CT90" i="1"/>
  <c r="CR90" i="1"/>
  <c r="CP90" i="1"/>
  <c r="CN90" i="1"/>
  <c r="CL90" i="1"/>
  <c r="CJ90" i="1"/>
  <c r="CH90" i="1"/>
  <c r="CF90" i="1"/>
  <c r="CD90" i="1"/>
  <c r="CB90" i="1"/>
  <c r="BZ90" i="1"/>
  <c r="BX90" i="1"/>
  <c r="BV90" i="1"/>
  <c r="BT90" i="1"/>
  <c r="BR90" i="1"/>
  <c r="BP90" i="1"/>
  <c r="BN90" i="1"/>
  <c r="BL90" i="1"/>
  <c r="BJ90" i="1"/>
  <c r="BH90" i="1"/>
  <c r="BF90" i="1"/>
  <c r="BD90" i="1"/>
  <c r="BB90" i="1"/>
  <c r="AZ90" i="1"/>
  <c r="AX90" i="1"/>
  <c r="AV90" i="1"/>
  <c r="AT90" i="1"/>
  <c r="AR90" i="1"/>
  <c r="AP90" i="1"/>
  <c r="AN90" i="1"/>
  <c r="AL90" i="1"/>
  <c r="AJ90" i="1"/>
  <c r="AH90" i="1"/>
  <c r="AF90" i="1"/>
  <c r="AD90" i="1"/>
  <c r="AB90" i="1"/>
  <c r="Z90" i="1"/>
  <c r="X90" i="1"/>
  <c r="V90" i="1"/>
  <c r="T90" i="1"/>
  <c r="R90" i="1"/>
  <c r="P90" i="1"/>
  <c r="EI89" i="1"/>
  <c r="EH89" i="1"/>
  <c r="DX89" i="1"/>
  <c r="DV89" i="1"/>
  <c r="DR89" i="1"/>
  <c r="DP89" i="1"/>
  <c r="DN89" i="1"/>
  <c r="DL89" i="1"/>
  <c r="DJ89" i="1"/>
  <c r="DH89" i="1"/>
  <c r="DF89" i="1"/>
  <c r="DD89" i="1"/>
  <c r="DB89" i="1"/>
  <c r="CZ89" i="1"/>
  <c r="CX89" i="1"/>
  <c r="CV89" i="1"/>
  <c r="CT89" i="1"/>
  <c r="CR89" i="1"/>
  <c r="CP89" i="1"/>
  <c r="CN89" i="1"/>
  <c r="CL89" i="1"/>
  <c r="CJ89" i="1"/>
  <c r="CH89" i="1"/>
  <c r="CF89" i="1"/>
  <c r="CD89" i="1"/>
  <c r="CB89" i="1"/>
  <c r="BZ89" i="1"/>
  <c r="BX89" i="1"/>
  <c r="BV89" i="1"/>
  <c r="BT89" i="1"/>
  <c r="BR89" i="1"/>
  <c r="BP89" i="1"/>
  <c r="BN89" i="1"/>
  <c r="BL89" i="1"/>
  <c r="BJ89" i="1"/>
  <c r="BH89" i="1"/>
  <c r="BF89" i="1"/>
  <c r="BD89" i="1"/>
  <c r="BB89" i="1"/>
  <c r="AZ89" i="1"/>
  <c r="AX89" i="1"/>
  <c r="AV89" i="1"/>
  <c r="AT89" i="1"/>
  <c r="AR89" i="1"/>
  <c r="AP89" i="1"/>
  <c r="AN89" i="1"/>
  <c r="AL89" i="1"/>
  <c r="AJ89" i="1"/>
  <c r="AH89" i="1"/>
  <c r="AF89" i="1"/>
  <c r="AD89" i="1"/>
  <c r="AB89" i="1"/>
  <c r="Z89" i="1"/>
  <c r="X89" i="1"/>
  <c r="V89" i="1"/>
  <c r="T89" i="1"/>
  <c r="R89" i="1"/>
  <c r="P89" i="1"/>
  <c r="EI88" i="1"/>
  <c r="EH88" i="1"/>
  <c r="DX88" i="1"/>
  <c r="DV88" i="1"/>
  <c r="DR88" i="1"/>
  <c r="DP88" i="1"/>
  <c r="DN88" i="1"/>
  <c r="DL88" i="1"/>
  <c r="DJ88" i="1"/>
  <c r="DH88" i="1"/>
  <c r="DF88" i="1"/>
  <c r="DD88" i="1"/>
  <c r="DB88" i="1"/>
  <c r="CZ88" i="1"/>
  <c r="CX88" i="1"/>
  <c r="CV88" i="1"/>
  <c r="CT88" i="1"/>
  <c r="CR88" i="1"/>
  <c r="CP88" i="1"/>
  <c r="CN88" i="1"/>
  <c r="CL88" i="1"/>
  <c r="CJ88" i="1"/>
  <c r="CH88" i="1"/>
  <c r="CF88" i="1"/>
  <c r="CD88" i="1"/>
  <c r="CB88" i="1"/>
  <c r="BZ88" i="1"/>
  <c r="BX88" i="1"/>
  <c r="BV88" i="1"/>
  <c r="BT88" i="1"/>
  <c r="BR88" i="1"/>
  <c r="BP88" i="1"/>
  <c r="BN88" i="1"/>
  <c r="BL88" i="1"/>
  <c r="BJ88" i="1"/>
  <c r="BH88" i="1"/>
  <c r="BF88" i="1"/>
  <c r="BD88" i="1"/>
  <c r="BB88" i="1"/>
  <c r="AZ88" i="1"/>
  <c r="AX88" i="1"/>
  <c r="AV88" i="1"/>
  <c r="AT88" i="1"/>
  <c r="AR88" i="1"/>
  <c r="AP88" i="1"/>
  <c r="AN88" i="1"/>
  <c r="AL88" i="1"/>
  <c r="AJ88" i="1"/>
  <c r="AH88" i="1"/>
  <c r="AF88" i="1"/>
  <c r="AD88" i="1"/>
  <c r="AB88" i="1"/>
  <c r="Z88" i="1"/>
  <c r="X88" i="1"/>
  <c r="V88" i="1"/>
  <c r="T88" i="1"/>
  <c r="R88" i="1"/>
  <c r="P88" i="1"/>
  <c r="EI87" i="1"/>
  <c r="EH87" i="1"/>
  <c r="DX87" i="1"/>
  <c r="DV87" i="1"/>
  <c r="DR87" i="1"/>
  <c r="DP87" i="1"/>
  <c r="DN87" i="1"/>
  <c r="DL87" i="1"/>
  <c r="DJ87" i="1"/>
  <c r="DH87" i="1"/>
  <c r="DF87" i="1"/>
  <c r="DD87" i="1"/>
  <c r="DB87" i="1"/>
  <c r="CZ87" i="1"/>
  <c r="CX87" i="1"/>
  <c r="CV87" i="1"/>
  <c r="CT87" i="1"/>
  <c r="CR87" i="1"/>
  <c r="CP87" i="1"/>
  <c r="CN87" i="1"/>
  <c r="CL87" i="1"/>
  <c r="CJ87" i="1"/>
  <c r="CH87" i="1"/>
  <c r="CF87" i="1"/>
  <c r="CD87" i="1"/>
  <c r="CB87" i="1"/>
  <c r="BZ87" i="1"/>
  <c r="BX87" i="1"/>
  <c r="BV87" i="1"/>
  <c r="BT87" i="1"/>
  <c r="BR87" i="1"/>
  <c r="BP87" i="1"/>
  <c r="BN87" i="1"/>
  <c r="BL87" i="1"/>
  <c r="BJ87" i="1"/>
  <c r="BH87" i="1"/>
  <c r="BF87" i="1"/>
  <c r="BD87" i="1"/>
  <c r="BB87" i="1"/>
  <c r="AZ87" i="1"/>
  <c r="AX87" i="1"/>
  <c r="AV87" i="1"/>
  <c r="AT87" i="1"/>
  <c r="AR87" i="1"/>
  <c r="AP87" i="1"/>
  <c r="AN87" i="1"/>
  <c r="AL87" i="1"/>
  <c r="AJ87" i="1"/>
  <c r="AH87" i="1"/>
  <c r="AF87" i="1"/>
  <c r="AD87" i="1"/>
  <c r="AB87" i="1"/>
  <c r="Z87" i="1"/>
  <c r="X87" i="1"/>
  <c r="V87" i="1"/>
  <c r="T87" i="1"/>
  <c r="R87" i="1"/>
  <c r="P87" i="1"/>
  <c r="EI86" i="1"/>
  <c r="EH86" i="1"/>
  <c r="EF86" i="1"/>
  <c r="ED86" i="1"/>
  <c r="EB86" i="1"/>
  <c r="DZ86" i="1"/>
  <c r="DZ82" i="1" s="1"/>
  <c r="DX86" i="1"/>
  <c r="DV86" i="1"/>
  <c r="DR86" i="1"/>
  <c r="DP86" i="1"/>
  <c r="DN86" i="1"/>
  <c r="DL86" i="1"/>
  <c r="DJ86" i="1"/>
  <c r="DH86" i="1"/>
  <c r="DF86" i="1"/>
  <c r="DD86" i="1"/>
  <c r="DB86" i="1"/>
  <c r="CZ86" i="1"/>
  <c r="CX86" i="1"/>
  <c r="CV86" i="1"/>
  <c r="CT86" i="1"/>
  <c r="CR86" i="1"/>
  <c r="CP86" i="1"/>
  <c r="CN86" i="1"/>
  <c r="CL86" i="1"/>
  <c r="CJ86" i="1"/>
  <c r="CH86" i="1"/>
  <c r="CF86" i="1"/>
  <c r="CD86" i="1"/>
  <c r="CB86" i="1"/>
  <c r="BZ86" i="1"/>
  <c r="BX86" i="1"/>
  <c r="BV86" i="1"/>
  <c r="BT86" i="1"/>
  <c r="BR86" i="1"/>
  <c r="BP86" i="1"/>
  <c r="BN86" i="1"/>
  <c r="BL86" i="1"/>
  <c r="BJ86" i="1"/>
  <c r="BH86" i="1"/>
  <c r="BF86" i="1"/>
  <c r="BD86" i="1"/>
  <c r="BB86" i="1"/>
  <c r="AZ86" i="1"/>
  <c r="AX86" i="1"/>
  <c r="AV86" i="1"/>
  <c r="AT86" i="1"/>
  <c r="AR86" i="1"/>
  <c r="AP86" i="1"/>
  <c r="AN86" i="1"/>
  <c r="AL86" i="1"/>
  <c r="AJ86" i="1"/>
  <c r="AH86" i="1"/>
  <c r="AF86" i="1"/>
  <c r="AD86" i="1"/>
  <c r="AB86" i="1"/>
  <c r="Z86" i="1"/>
  <c r="X86" i="1"/>
  <c r="V86" i="1"/>
  <c r="T86" i="1"/>
  <c r="R86" i="1"/>
  <c r="P86" i="1"/>
  <c r="EI85" i="1"/>
  <c r="EH85" i="1"/>
  <c r="DX85" i="1"/>
  <c r="DV85" i="1"/>
  <c r="DR85" i="1"/>
  <c r="DP85" i="1"/>
  <c r="DN85" i="1"/>
  <c r="DL85" i="1"/>
  <c r="DJ85" i="1"/>
  <c r="DH85" i="1"/>
  <c r="DH82" i="1" s="1"/>
  <c r="DF85" i="1"/>
  <c r="DD85" i="1"/>
  <c r="DB85" i="1"/>
  <c r="CZ85" i="1"/>
  <c r="CX85" i="1"/>
  <c r="CV85" i="1"/>
  <c r="CV82" i="1" s="1"/>
  <c r="CT85" i="1"/>
  <c r="CR85" i="1"/>
  <c r="CP85" i="1"/>
  <c r="CN85" i="1"/>
  <c r="CL85" i="1"/>
  <c r="CJ85" i="1"/>
  <c r="CJ82" i="1" s="1"/>
  <c r="CH85" i="1"/>
  <c r="CF85" i="1"/>
  <c r="CD85" i="1"/>
  <c r="CB85" i="1"/>
  <c r="BZ85" i="1"/>
  <c r="BX85" i="1"/>
  <c r="BV85" i="1"/>
  <c r="BT85" i="1"/>
  <c r="BR85" i="1"/>
  <c r="BP85" i="1"/>
  <c r="BN85" i="1"/>
  <c r="BL85" i="1"/>
  <c r="BL82" i="1" s="1"/>
  <c r="BJ85" i="1"/>
  <c r="BH85" i="1"/>
  <c r="BF85" i="1"/>
  <c r="BD85" i="1"/>
  <c r="BB85" i="1"/>
  <c r="AZ85" i="1"/>
  <c r="AZ82" i="1" s="1"/>
  <c r="AX85" i="1"/>
  <c r="AV85" i="1"/>
  <c r="AT85" i="1"/>
  <c r="AR85" i="1"/>
  <c r="AP85" i="1"/>
  <c r="AN85" i="1"/>
  <c r="AN82" i="1" s="1"/>
  <c r="AL85" i="1"/>
  <c r="AJ85" i="1"/>
  <c r="AH85" i="1"/>
  <c r="AF85" i="1"/>
  <c r="AD85" i="1"/>
  <c r="AB85" i="1"/>
  <c r="Z85" i="1"/>
  <c r="X85" i="1"/>
  <c r="V85" i="1"/>
  <c r="T85" i="1"/>
  <c r="R85" i="1"/>
  <c r="P85" i="1"/>
  <c r="EI84" i="1"/>
  <c r="EH84" i="1"/>
  <c r="DX84" i="1"/>
  <c r="DV84" i="1"/>
  <c r="DR84" i="1"/>
  <c r="DP84" i="1"/>
  <c r="DN84" i="1"/>
  <c r="DL84" i="1"/>
  <c r="DJ84" i="1"/>
  <c r="DH84" i="1"/>
  <c r="DF84" i="1"/>
  <c r="DD84" i="1"/>
  <c r="DB84" i="1"/>
  <c r="CZ84" i="1"/>
  <c r="CX84" i="1"/>
  <c r="CV84" i="1"/>
  <c r="CT84" i="1"/>
  <c r="CR84" i="1"/>
  <c r="CP84" i="1"/>
  <c r="CN84" i="1"/>
  <c r="CL84" i="1"/>
  <c r="CJ84" i="1"/>
  <c r="CH84" i="1"/>
  <c r="CF84" i="1"/>
  <c r="CD84" i="1"/>
  <c r="CB84" i="1"/>
  <c r="BZ84" i="1"/>
  <c r="BX84" i="1"/>
  <c r="BV84" i="1"/>
  <c r="BT84" i="1"/>
  <c r="BR84" i="1"/>
  <c r="BP84" i="1"/>
  <c r="BN84" i="1"/>
  <c r="BL84" i="1"/>
  <c r="BJ84" i="1"/>
  <c r="BH84" i="1"/>
  <c r="BF84" i="1"/>
  <c r="BD84" i="1"/>
  <c r="BB84" i="1"/>
  <c r="AZ84" i="1"/>
  <c r="AX84" i="1"/>
  <c r="AV84" i="1"/>
  <c r="AT84" i="1"/>
  <c r="AR84" i="1"/>
  <c r="AP84" i="1"/>
  <c r="AN84" i="1"/>
  <c r="AL84" i="1"/>
  <c r="AJ84" i="1"/>
  <c r="AH84" i="1"/>
  <c r="AF84" i="1"/>
  <c r="AD84" i="1"/>
  <c r="AB84" i="1"/>
  <c r="Z84" i="1"/>
  <c r="X84" i="1"/>
  <c r="V84" i="1"/>
  <c r="T84" i="1"/>
  <c r="R84" i="1"/>
  <c r="P84" i="1"/>
  <c r="EI83" i="1"/>
  <c r="EH83" i="1"/>
  <c r="DX83" i="1"/>
  <c r="DV83" i="1"/>
  <c r="DR83" i="1"/>
  <c r="DP83" i="1"/>
  <c r="DN83" i="1"/>
  <c r="DL83" i="1"/>
  <c r="DL82" i="1" s="1"/>
  <c r="DJ83" i="1"/>
  <c r="DH83" i="1"/>
  <c r="DF83" i="1"/>
  <c r="DD83" i="1"/>
  <c r="DB83" i="1"/>
  <c r="DB82" i="1" s="1"/>
  <c r="CZ83" i="1"/>
  <c r="CZ82" i="1" s="1"/>
  <c r="CX83" i="1"/>
  <c r="CV83" i="1"/>
  <c r="CT83" i="1"/>
  <c r="CR83" i="1"/>
  <c r="CP83" i="1"/>
  <c r="CN83" i="1"/>
  <c r="CN82" i="1" s="1"/>
  <c r="CL83" i="1"/>
  <c r="CJ83" i="1"/>
  <c r="CH83" i="1"/>
  <c r="CF83" i="1"/>
  <c r="CD83" i="1"/>
  <c r="CD82" i="1" s="1"/>
  <c r="CB83" i="1"/>
  <c r="CB82" i="1" s="1"/>
  <c r="BZ83" i="1"/>
  <c r="BX83" i="1"/>
  <c r="BV83" i="1"/>
  <c r="BT83" i="1"/>
  <c r="BR83" i="1"/>
  <c r="BP83" i="1"/>
  <c r="BP82" i="1" s="1"/>
  <c r="BN83" i="1"/>
  <c r="BL83" i="1"/>
  <c r="BJ83" i="1"/>
  <c r="BH83" i="1"/>
  <c r="BF83" i="1"/>
  <c r="BF82" i="1" s="1"/>
  <c r="BD83" i="1"/>
  <c r="BD82" i="1" s="1"/>
  <c r="BB83" i="1"/>
  <c r="AZ83" i="1"/>
  <c r="AX83" i="1"/>
  <c r="AV83" i="1"/>
  <c r="AT83" i="1"/>
  <c r="AR83" i="1"/>
  <c r="AR82" i="1" s="1"/>
  <c r="AP83" i="1"/>
  <c r="AN83" i="1"/>
  <c r="AL83" i="1"/>
  <c r="AJ83" i="1"/>
  <c r="AH83" i="1"/>
  <c r="AH82" i="1" s="1"/>
  <c r="AF83" i="1"/>
  <c r="AF82" i="1" s="1"/>
  <c r="AD83" i="1"/>
  <c r="AB83" i="1"/>
  <c r="Z83" i="1"/>
  <c r="X83" i="1"/>
  <c r="V83" i="1"/>
  <c r="T83" i="1"/>
  <c r="T82" i="1" s="1"/>
  <c r="R83" i="1"/>
  <c r="P83" i="1"/>
  <c r="EF82" i="1"/>
  <c r="EE82" i="1"/>
  <c r="EC82" i="1"/>
  <c r="EA82" i="1"/>
  <c r="DY82" i="1"/>
  <c r="DW82" i="1"/>
  <c r="DU82" i="1"/>
  <c r="DT82" i="1"/>
  <c r="DS82" i="1"/>
  <c r="DQ82" i="1"/>
  <c r="DO82" i="1"/>
  <c r="DM82" i="1"/>
  <c r="DK82" i="1"/>
  <c r="DI82" i="1"/>
  <c r="DG82" i="1"/>
  <c r="DE82" i="1"/>
  <c r="DC82" i="1"/>
  <c r="DA82" i="1"/>
  <c r="CY82" i="1"/>
  <c r="CW82" i="1"/>
  <c r="CU82" i="1"/>
  <c r="CS82" i="1"/>
  <c r="CQ82" i="1"/>
  <c r="CO82" i="1"/>
  <c r="CM82" i="1"/>
  <c r="CK82" i="1"/>
  <c r="CI82" i="1"/>
  <c r="CG82" i="1"/>
  <c r="CE82" i="1"/>
  <c r="CC82" i="1"/>
  <c r="CA82" i="1"/>
  <c r="BY82" i="1"/>
  <c r="BW82" i="1"/>
  <c r="BU82" i="1"/>
  <c r="BS82" i="1"/>
  <c r="BQ82" i="1"/>
  <c r="BO82" i="1"/>
  <c r="BM82" i="1"/>
  <c r="BK82" i="1"/>
  <c r="BI82" i="1"/>
  <c r="BG82" i="1"/>
  <c r="BE82" i="1"/>
  <c r="BC82" i="1"/>
  <c r="BA82" i="1"/>
  <c r="AY82" i="1"/>
  <c r="AW82" i="1"/>
  <c r="AU82" i="1"/>
  <c r="AS82" i="1"/>
  <c r="AQ82" i="1"/>
  <c r="AO82" i="1"/>
  <c r="AM82" i="1"/>
  <c r="AK82" i="1"/>
  <c r="AI82" i="1"/>
  <c r="AG82" i="1"/>
  <c r="AE82" i="1"/>
  <c r="AC82" i="1"/>
  <c r="AA82" i="1"/>
  <c r="Y82" i="1"/>
  <c r="W82" i="1"/>
  <c r="U82" i="1"/>
  <c r="S82" i="1"/>
  <c r="Q82" i="1"/>
  <c r="O82" i="1"/>
  <c r="EI81" i="1"/>
  <c r="EH81" i="1"/>
  <c r="DX81" i="1"/>
  <c r="DV81" i="1"/>
  <c r="DR81" i="1"/>
  <c r="DP81" i="1"/>
  <c r="DN81" i="1"/>
  <c r="DL81" i="1"/>
  <c r="DJ81" i="1"/>
  <c r="DH81" i="1"/>
  <c r="DD81" i="1"/>
  <c r="DB81" i="1"/>
  <c r="CZ81" i="1"/>
  <c r="CX81" i="1"/>
  <c r="CV81" i="1"/>
  <c r="CT81" i="1"/>
  <c r="CR81" i="1"/>
  <c r="CP81" i="1"/>
  <c r="CN81" i="1"/>
  <c r="CL81" i="1"/>
  <c r="CJ81" i="1"/>
  <c r="CH81" i="1"/>
  <c r="CF81" i="1"/>
  <c r="CD81" i="1"/>
  <c r="CB81" i="1"/>
  <c r="BZ81" i="1"/>
  <c r="BX81" i="1"/>
  <c r="BV81" i="1"/>
  <c r="BT81" i="1"/>
  <c r="BR81" i="1"/>
  <c r="BP81" i="1"/>
  <c r="BN81" i="1"/>
  <c r="BL81" i="1"/>
  <c r="BJ81" i="1"/>
  <c r="BH81" i="1"/>
  <c r="BF81" i="1"/>
  <c r="BD81" i="1"/>
  <c r="BB81" i="1"/>
  <c r="AZ81" i="1"/>
  <c r="AX81" i="1"/>
  <c r="AV81" i="1"/>
  <c r="AT81" i="1"/>
  <c r="AR81" i="1"/>
  <c r="AP81" i="1"/>
  <c r="AN81" i="1"/>
  <c r="AL81" i="1"/>
  <c r="AJ81" i="1"/>
  <c r="AH81" i="1"/>
  <c r="AF81" i="1"/>
  <c r="AD81" i="1"/>
  <c r="AB81" i="1"/>
  <c r="Z81" i="1"/>
  <c r="X81" i="1"/>
  <c r="V81" i="1"/>
  <c r="T81" i="1"/>
  <c r="R81" i="1"/>
  <c r="P81" i="1"/>
  <c r="EI80" i="1"/>
  <c r="EH80" i="1"/>
  <c r="DX80" i="1"/>
  <c r="DV80" i="1"/>
  <c r="DR80" i="1"/>
  <c r="DP80" i="1"/>
  <c r="DN80" i="1"/>
  <c r="DL80" i="1"/>
  <c r="DJ80" i="1"/>
  <c r="DH80" i="1"/>
  <c r="DF80" i="1"/>
  <c r="DD80" i="1"/>
  <c r="DB80" i="1"/>
  <c r="CZ80" i="1"/>
  <c r="CX80" i="1"/>
  <c r="CV80" i="1"/>
  <c r="CT80" i="1"/>
  <c r="CR80" i="1"/>
  <c r="CP80" i="1"/>
  <c r="CN80" i="1"/>
  <c r="CL80" i="1"/>
  <c r="CJ80" i="1"/>
  <c r="CH80" i="1"/>
  <c r="CF80" i="1"/>
  <c r="CD80" i="1"/>
  <c r="CB80" i="1"/>
  <c r="BZ80" i="1"/>
  <c r="BX80" i="1"/>
  <c r="BV80" i="1"/>
  <c r="BT80" i="1"/>
  <c r="BR80" i="1"/>
  <c r="BP80" i="1"/>
  <c r="BN80" i="1"/>
  <c r="BL80" i="1"/>
  <c r="BJ80" i="1"/>
  <c r="BH80" i="1"/>
  <c r="BF80" i="1"/>
  <c r="BD80" i="1"/>
  <c r="BB80" i="1"/>
  <c r="AZ80" i="1"/>
  <c r="AX80" i="1"/>
  <c r="AV80" i="1"/>
  <c r="AT80" i="1"/>
  <c r="AR80" i="1"/>
  <c r="AP80" i="1"/>
  <c r="AN80" i="1"/>
  <c r="AL80" i="1"/>
  <c r="AJ80" i="1"/>
  <c r="AH80" i="1"/>
  <c r="AF80" i="1"/>
  <c r="AD80" i="1"/>
  <c r="AB80" i="1"/>
  <c r="Z80" i="1"/>
  <c r="X80" i="1"/>
  <c r="V80" i="1"/>
  <c r="T80" i="1"/>
  <c r="R80" i="1"/>
  <c r="P80" i="1"/>
  <c r="EI79" i="1"/>
  <c r="ED79" i="1"/>
  <c r="ED77" i="1" s="1"/>
  <c r="DV79" i="1"/>
  <c r="DP79" i="1"/>
  <c r="DL79" i="1"/>
  <c r="DJ79" i="1"/>
  <c r="DH79" i="1"/>
  <c r="DF79" i="1"/>
  <c r="DD79" i="1"/>
  <c r="DB79" i="1"/>
  <c r="CZ79" i="1"/>
  <c r="CX79" i="1"/>
  <c r="CV79" i="1"/>
  <c r="CT79" i="1"/>
  <c r="CR79" i="1"/>
  <c r="CP79" i="1"/>
  <c r="CN79" i="1"/>
  <c r="CJ79" i="1"/>
  <c r="CH79" i="1"/>
  <c r="CF79" i="1"/>
  <c r="CD79" i="1"/>
  <c r="CB79" i="1"/>
  <c r="BZ79" i="1"/>
  <c r="BX79" i="1"/>
  <c r="BV79" i="1"/>
  <c r="BT79" i="1"/>
  <c r="BR79" i="1"/>
  <c r="BP79" i="1"/>
  <c r="BN79" i="1"/>
  <c r="BL79" i="1"/>
  <c r="BJ79" i="1"/>
  <c r="BH79" i="1"/>
  <c r="BF79" i="1"/>
  <c r="BD79" i="1"/>
  <c r="BB79" i="1"/>
  <c r="AZ79" i="1"/>
  <c r="AX79" i="1"/>
  <c r="AV79" i="1"/>
  <c r="AT79" i="1"/>
  <c r="AR79" i="1"/>
  <c r="AN79" i="1"/>
  <c r="AL79" i="1"/>
  <c r="AJ79" i="1"/>
  <c r="AH79" i="1"/>
  <c r="AF79" i="1"/>
  <c r="AD79" i="1"/>
  <c r="AB79" i="1"/>
  <c r="Z79" i="1"/>
  <c r="X79" i="1"/>
  <c r="V79" i="1"/>
  <c r="T79" i="1"/>
  <c r="R79" i="1"/>
  <c r="P79" i="1"/>
  <c r="EI78" i="1"/>
  <c r="EH78" i="1"/>
  <c r="DX78" i="1"/>
  <c r="DV78" i="1"/>
  <c r="DR78" i="1"/>
  <c r="DP78" i="1"/>
  <c r="DN78" i="1"/>
  <c r="DL78" i="1"/>
  <c r="DJ78" i="1"/>
  <c r="DH78" i="1"/>
  <c r="DF78" i="1"/>
  <c r="DD78" i="1"/>
  <c r="DB78" i="1"/>
  <c r="CZ78" i="1"/>
  <c r="CX78" i="1"/>
  <c r="CV78" i="1"/>
  <c r="CT78" i="1"/>
  <c r="CR78" i="1"/>
  <c r="CP78" i="1"/>
  <c r="CN78" i="1"/>
  <c r="CL78" i="1"/>
  <c r="CJ78" i="1"/>
  <c r="CH78" i="1"/>
  <c r="CF78" i="1"/>
  <c r="CD78" i="1"/>
  <c r="CB78" i="1"/>
  <c r="CB77" i="1" s="1"/>
  <c r="BZ78" i="1"/>
  <c r="BX78" i="1"/>
  <c r="BV78" i="1"/>
  <c r="BT78" i="1"/>
  <c r="BR78" i="1"/>
  <c r="BP78" i="1"/>
  <c r="BP77" i="1" s="1"/>
  <c r="BN78" i="1"/>
  <c r="BL78" i="1"/>
  <c r="BJ78" i="1"/>
  <c r="BH78" i="1"/>
  <c r="BF78" i="1"/>
  <c r="BD78" i="1"/>
  <c r="BD77" i="1" s="1"/>
  <c r="BB78" i="1"/>
  <c r="AZ78" i="1"/>
  <c r="AX78" i="1"/>
  <c r="AV78" i="1"/>
  <c r="AT78" i="1"/>
  <c r="AR78" i="1"/>
  <c r="AR77" i="1" s="1"/>
  <c r="AP78" i="1"/>
  <c r="AN78" i="1"/>
  <c r="AL78" i="1"/>
  <c r="AJ78" i="1"/>
  <c r="AH78" i="1"/>
  <c r="AF78" i="1"/>
  <c r="AD78" i="1"/>
  <c r="AB78" i="1"/>
  <c r="Z78" i="1"/>
  <c r="X78" i="1"/>
  <c r="V78" i="1"/>
  <c r="T78" i="1"/>
  <c r="T77" i="1" s="1"/>
  <c r="R78" i="1"/>
  <c r="P78" i="1"/>
  <c r="EF77" i="1"/>
  <c r="EE77" i="1"/>
  <c r="EC77" i="1"/>
  <c r="EB77" i="1"/>
  <c r="EA77" i="1"/>
  <c r="DZ77" i="1"/>
  <c r="DY77" i="1"/>
  <c r="DW77" i="1"/>
  <c r="DU77" i="1"/>
  <c r="DT77" i="1"/>
  <c r="DS77" i="1"/>
  <c r="DQ77" i="1"/>
  <c r="DO77" i="1"/>
  <c r="DM77" i="1"/>
  <c r="DK77" i="1"/>
  <c r="DI77" i="1"/>
  <c r="DG77" i="1"/>
  <c r="DE77" i="1"/>
  <c r="DC77" i="1"/>
  <c r="DA77" i="1"/>
  <c r="CY77" i="1"/>
  <c r="CW77" i="1"/>
  <c r="CU77" i="1"/>
  <c r="CS77" i="1"/>
  <c r="CQ77" i="1"/>
  <c r="CO77" i="1"/>
  <c r="CM77" i="1"/>
  <c r="CK77" i="1"/>
  <c r="CI77" i="1"/>
  <c r="CG77" i="1"/>
  <c r="CE77" i="1"/>
  <c r="CC77" i="1"/>
  <c r="CA77" i="1"/>
  <c r="BY77" i="1"/>
  <c r="BW77" i="1"/>
  <c r="BU77" i="1"/>
  <c r="BS77" i="1"/>
  <c r="BQ77" i="1"/>
  <c r="BO77" i="1"/>
  <c r="BM77" i="1"/>
  <c r="BK77" i="1"/>
  <c r="BI77" i="1"/>
  <c r="BG77" i="1"/>
  <c r="BE77" i="1"/>
  <c r="BC77" i="1"/>
  <c r="BA77" i="1"/>
  <c r="AY77" i="1"/>
  <c r="AW77" i="1"/>
  <c r="AU77" i="1"/>
  <c r="AS77" i="1"/>
  <c r="AQ77" i="1"/>
  <c r="AO77" i="1"/>
  <c r="AM77" i="1"/>
  <c r="AK77" i="1"/>
  <c r="AI77" i="1"/>
  <c r="AG77" i="1"/>
  <c r="AE77" i="1"/>
  <c r="AC77" i="1"/>
  <c r="AA77" i="1"/>
  <c r="Y77" i="1"/>
  <c r="W77" i="1"/>
  <c r="U77" i="1"/>
  <c r="S77" i="1"/>
  <c r="Q77" i="1"/>
  <c r="O77" i="1"/>
  <c r="EH76" i="1"/>
  <c r="DX76" i="1"/>
  <c r="DX75" i="1" s="1"/>
  <c r="DV76" i="1"/>
  <c r="DV75" i="1" s="1"/>
  <c r="DR76" i="1"/>
  <c r="DR75" i="1" s="1"/>
  <c r="DP76" i="1"/>
  <c r="DN76" i="1"/>
  <c r="DN75" i="1" s="1"/>
  <c r="DL76" i="1"/>
  <c r="DL75" i="1" s="1"/>
  <c r="DJ76" i="1"/>
  <c r="DJ75" i="1" s="1"/>
  <c r="DH76" i="1"/>
  <c r="DH75" i="1" s="1"/>
  <c r="DF76" i="1"/>
  <c r="DD76" i="1"/>
  <c r="DB76" i="1"/>
  <c r="DB75" i="1" s="1"/>
  <c r="CZ76" i="1"/>
  <c r="CZ75" i="1" s="1"/>
  <c r="CX76" i="1"/>
  <c r="CX75" i="1" s="1"/>
  <c r="CV76" i="1"/>
  <c r="CV75" i="1" s="1"/>
  <c r="CT76" i="1"/>
  <c r="CT75" i="1" s="1"/>
  <c r="CR76" i="1"/>
  <c r="CP76" i="1"/>
  <c r="CP75" i="1" s="1"/>
  <c r="CN76" i="1"/>
  <c r="CN75" i="1" s="1"/>
  <c r="CL76" i="1"/>
  <c r="CL75" i="1" s="1"/>
  <c r="CJ76" i="1"/>
  <c r="CJ75" i="1" s="1"/>
  <c r="CH76" i="1"/>
  <c r="CF76" i="1"/>
  <c r="CD76" i="1"/>
  <c r="CD75" i="1" s="1"/>
  <c r="CB76" i="1"/>
  <c r="CB75" i="1" s="1"/>
  <c r="BZ76" i="1"/>
  <c r="BZ75" i="1" s="1"/>
  <c r="BX76" i="1"/>
  <c r="BX75" i="1" s="1"/>
  <c r="BV76" i="1"/>
  <c r="BV75" i="1" s="1"/>
  <c r="BT76" i="1"/>
  <c r="BR76" i="1"/>
  <c r="BR75" i="1" s="1"/>
  <c r="BP76" i="1"/>
  <c r="BP75" i="1" s="1"/>
  <c r="BN76" i="1"/>
  <c r="BN75" i="1" s="1"/>
  <c r="BL76" i="1"/>
  <c r="BL75" i="1" s="1"/>
  <c r="BJ76" i="1"/>
  <c r="BJ75" i="1" s="1"/>
  <c r="BG76" i="1"/>
  <c r="EI76" i="1" s="1"/>
  <c r="EI75" i="1" s="1"/>
  <c r="BF76" i="1"/>
  <c r="BF75" i="1" s="1"/>
  <c r="BD76" i="1"/>
  <c r="BD75" i="1" s="1"/>
  <c r="BB76" i="1"/>
  <c r="BB75" i="1" s="1"/>
  <c r="AZ76" i="1"/>
  <c r="AZ75" i="1" s="1"/>
  <c r="AX76" i="1"/>
  <c r="AX75" i="1" s="1"/>
  <c r="AV76" i="1"/>
  <c r="AT76" i="1"/>
  <c r="AR76" i="1"/>
  <c r="AR75" i="1" s="1"/>
  <c r="AP76" i="1"/>
  <c r="AP75" i="1" s="1"/>
  <c r="AN76" i="1"/>
  <c r="AN75" i="1" s="1"/>
  <c r="AL76" i="1"/>
  <c r="AL75" i="1" s="1"/>
  <c r="AJ76" i="1"/>
  <c r="AJ75" i="1" s="1"/>
  <c r="AH76" i="1"/>
  <c r="AF76" i="1"/>
  <c r="AF75" i="1" s="1"/>
  <c r="AD76" i="1"/>
  <c r="AD75" i="1" s="1"/>
  <c r="AB76" i="1"/>
  <c r="AB75" i="1" s="1"/>
  <c r="Z76" i="1"/>
  <c r="Z75" i="1" s="1"/>
  <c r="X76" i="1"/>
  <c r="V76" i="1"/>
  <c r="V75" i="1" s="1"/>
  <c r="T76" i="1"/>
  <c r="T75" i="1" s="1"/>
  <c r="R76" i="1"/>
  <c r="R75" i="1" s="1"/>
  <c r="P76" i="1"/>
  <c r="P75" i="1" s="1"/>
  <c r="EF75" i="1"/>
  <c r="EE75" i="1"/>
  <c r="ED75" i="1"/>
  <c r="EC75" i="1"/>
  <c r="EB75" i="1"/>
  <c r="EA75" i="1"/>
  <c r="DZ75" i="1"/>
  <c r="DY75" i="1"/>
  <c r="DW75" i="1"/>
  <c r="DU75" i="1"/>
  <c r="DT75" i="1"/>
  <c r="DS75" i="1"/>
  <c r="DQ75" i="1"/>
  <c r="DP75" i="1"/>
  <c r="DO75" i="1"/>
  <c r="DM75" i="1"/>
  <c r="DK75" i="1"/>
  <c r="DI75" i="1"/>
  <c r="DG75" i="1"/>
  <c r="DF75" i="1"/>
  <c r="DE75" i="1"/>
  <c r="DD75" i="1"/>
  <c r="DC75" i="1"/>
  <c r="DA75" i="1"/>
  <c r="CY75" i="1"/>
  <c r="CW75" i="1"/>
  <c r="CU75" i="1"/>
  <c r="CS75" i="1"/>
  <c r="CR75" i="1"/>
  <c r="CQ75" i="1"/>
  <c r="CO75" i="1"/>
  <c r="CM75" i="1"/>
  <c r="CK75" i="1"/>
  <c r="CI75" i="1"/>
  <c r="CH75" i="1"/>
  <c r="CG75" i="1"/>
  <c r="CF75" i="1"/>
  <c r="CE75" i="1"/>
  <c r="CC75" i="1"/>
  <c r="CA75" i="1"/>
  <c r="BY75" i="1"/>
  <c r="BW75" i="1"/>
  <c r="BU75" i="1"/>
  <c r="BT75" i="1"/>
  <c r="BS75" i="1"/>
  <c r="BQ75" i="1"/>
  <c r="BO75" i="1"/>
  <c r="BM75" i="1"/>
  <c r="BK75" i="1"/>
  <c r="BI75" i="1"/>
  <c r="BG75" i="1"/>
  <c r="BE75" i="1"/>
  <c r="BC75" i="1"/>
  <c r="BA75" i="1"/>
  <c r="AY75" i="1"/>
  <c r="AW75" i="1"/>
  <c r="AV75" i="1"/>
  <c r="AU75" i="1"/>
  <c r="AT75" i="1"/>
  <c r="AS75" i="1"/>
  <c r="AQ75" i="1"/>
  <c r="AO75" i="1"/>
  <c r="AM75" i="1"/>
  <c r="AK75" i="1"/>
  <c r="AI75" i="1"/>
  <c r="AH75" i="1"/>
  <c r="AG75" i="1"/>
  <c r="AE75" i="1"/>
  <c r="AC75" i="1"/>
  <c r="AA75" i="1"/>
  <c r="Y75" i="1"/>
  <c r="X75" i="1"/>
  <c r="W75" i="1"/>
  <c r="U75" i="1"/>
  <c r="S75" i="1"/>
  <c r="Q75" i="1"/>
  <c r="O75" i="1"/>
  <c r="EI74" i="1"/>
  <c r="EH74" i="1"/>
  <c r="DX74" i="1"/>
  <c r="DX72" i="1" s="1"/>
  <c r="DV74" i="1"/>
  <c r="DR74" i="1"/>
  <c r="DP74" i="1"/>
  <c r="DN74" i="1"/>
  <c r="DN72" i="1" s="1"/>
  <c r="DL74" i="1"/>
  <c r="DJ74" i="1"/>
  <c r="DH74" i="1"/>
  <c r="DF74" i="1"/>
  <c r="DF72" i="1" s="1"/>
  <c r="DD74" i="1"/>
  <c r="DB74" i="1"/>
  <c r="CZ74" i="1"/>
  <c r="CX74" i="1"/>
  <c r="CV74" i="1"/>
  <c r="CV72" i="1" s="1"/>
  <c r="CT74" i="1"/>
  <c r="CT72" i="1" s="1"/>
  <c r="CR74" i="1"/>
  <c r="CP74" i="1"/>
  <c r="CN74" i="1"/>
  <c r="CL74" i="1"/>
  <c r="CL72" i="1" s="1"/>
  <c r="CJ74" i="1"/>
  <c r="CH74" i="1"/>
  <c r="CF74" i="1"/>
  <c r="CD74" i="1"/>
  <c r="CB74" i="1"/>
  <c r="BZ74" i="1"/>
  <c r="BX74" i="1"/>
  <c r="BV74" i="1"/>
  <c r="BT74" i="1"/>
  <c r="BR74" i="1"/>
  <c r="BP74" i="1"/>
  <c r="BN74" i="1"/>
  <c r="BL74" i="1"/>
  <c r="BJ74" i="1"/>
  <c r="BJ72" i="1" s="1"/>
  <c r="BH74" i="1"/>
  <c r="BF74" i="1"/>
  <c r="BD74" i="1"/>
  <c r="BB74" i="1"/>
  <c r="AZ74" i="1"/>
  <c r="AX74" i="1"/>
  <c r="AV74" i="1"/>
  <c r="AT74" i="1"/>
  <c r="AR74" i="1"/>
  <c r="AP74" i="1"/>
  <c r="AP72" i="1" s="1"/>
  <c r="AN74" i="1"/>
  <c r="AL74" i="1"/>
  <c r="AJ74" i="1"/>
  <c r="AH74" i="1"/>
  <c r="AH72" i="1" s="1"/>
  <c r="AF74" i="1"/>
  <c r="AD74" i="1"/>
  <c r="AB74" i="1"/>
  <c r="Z74" i="1"/>
  <c r="X74" i="1"/>
  <c r="V74" i="1"/>
  <c r="T74" i="1"/>
  <c r="R74" i="1"/>
  <c r="P74" i="1"/>
  <c r="ED73" i="1"/>
  <c r="DV73" i="1"/>
  <c r="DP73" i="1"/>
  <c r="DL73" i="1"/>
  <c r="DJ73" i="1"/>
  <c r="DH73" i="1"/>
  <c r="DD73" i="1"/>
  <c r="DD72" i="1" s="1"/>
  <c r="DB73" i="1"/>
  <c r="CZ73" i="1"/>
  <c r="CX73" i="1"/>
  <c r="CV73" i="1"/>
  <c r="CT73" i="1"/>
  <c r="CR73" i="1"/>
  <c r="CR72" i="1" s="1"/>
  <c r="CP73" i="1"/>
  <c r="CN73" i="1"/>
  <c r="CN72" i="1" s="1"/>
  <c r="CJ73" i="1"/>
  <c r="CH73" i="1"/>
  <c r="CF73" i="1"/>
  <c r="CD73" i="1"/>
  <c r="CB73" i="1"/>
  <c r="CB72" i="1" s="1"/>
  <c r="BZ73" i="1"/>
  <c r="BX73" i="1"/>
  <c r="BV73" i="1"/>
  <c r="BT73" i="1"/>
  <c r="BR73" i="1"/>
  <c r="BP73" i="1"/>
  <c r="BN73" i="1"/>
  <c r="BL73" i="1"/>
  <c r="BJ73" i="1"/>
  <c r="BH73" i="1"/>
  <c r="BF73" i="1"/>
  <c r="BD73" i="1"/>
  <c r="BB73" i="1"/>
  <c r="AY73" i="1"/>
  <c r="AZ73" i="1" s="1"/>
  <c r="AX73" i="1"/>
  <c r="AV73" i="1"/>
  <c r="AT73" i="1"/>
  <c r="AR73" i="1"/>
  <c r="AN73" i="1"/>
  <c r="AL73" i="1"/>
  <c r="AJ73" i="1"/>
  <c r="AH73" i="1"/>
  <c r="AF73" i="1"/>
  <c r="AF72" i="1" s="1"/>
  <c r="AD73" i="1"/>
  <c r="AB73" i="1"/>
  <c r="Z73" i="1"/>
  <c r="X73" i="1"/>
  <c r="V73" i="1"/>
  <c r="T73" i="1"/>
  <c r="R73" i="1"/>
  <c r="P73" i="1"/>
  <c r="EF72" i="1"/>
  <c r="EE72" i="1"/>
  <c r="ED72" i="1"/>
  <c r="EC72" i="1"/>
  <c r="EB72" i="1"/>
  <c r="EA72" i="1"/>
  <c r="DZ72" i="1"/>
  <c r="DY72" i="1"/>
  <c r="DW72" i="1"/>
  <c r="DU72" i="1"/>
  <c r="DT72" i="1"/>
  <c r="DS72" i="1"/>
  <c r="DR72" i="1"/>
  <c r="DQ72" i="1"/>
  <c r="DO72" i="1"/>
  <c r="DM72" i="1"/>
  <c r="DK72" i="1"/>
  <c r="DI72" i="1"/>
  <c r="DG72" i="1"/>
  <c r="DE72" i="1"/>
  <c r="DC72" i="1"/>
  <c r="DA72" i="1"/>
  <c r="CZ72" i="1"/>
  <c r="CY72" i="1"/>
  <c r="CW72" i="1"/>
  <c r="CU72" i="1"/>
  <c r="CS72" i="1"/>
  <c r="CQ72" i="1"/>
  <c r="CO72" i="1"/>
  <c r="CM72" i="1"/>
  <c r="CK72" i="1"/>
  <c r="CI72" i="1"/>
  <c r="CG72" i="1"/>
  <c r="CE72" i="1"/>
  <c r="CC72" i="1"/>
  <c r="CA72" i="1"/>
  <c r="BY72" i="1"/>
  <c r="BX72" i="1"/>
  <c r="BW72" i="1"/>
  <c r="BU72" i="1"/>
  <c r="BS72" i="1"/>
  <c r="BQ72" i="1"/>
  <c r="BP72" i="1"/>
  <c r="BO72" i="1"/>
  <c r="BM72" i="1"/>
  <c r="BK72" i="1"/>
  <c r="BI72" i="1"/>
  <c r="BG72" i="1"/>
  <c r="BE72" i="1"/>
  <c r="BC72" i="1"/>
  <c r="BA72" i="1"/>
  <c r="AW72" i="1"/>
  <c r="AU72" i="1"/>
  <c r="AS72" i="1"/>
  <c r="AQ72" i="1"/>
  <c r="AO72" i="1"/>
  <c r="AM72" i="1"/>
  <c r="AK72" i="1"/>
  <c r="AI72" i="1"/>
  <c r="AG72" i="1"/>
  <c r="AE72" i="1"/>
  <c r="AC72" i="1"/>
  <c r="AA72" i="1"/>
  <c r="Y72" i="1"/>
  <c r="W72" i="1"/>
  <c r="U72" i="1"/>
  <c r="S72" i="1"/>
  <c r="Q72" i="1"/>
  <c r="O72" i="1"/>
  <c r="EI71" i="1"/>
  <c r="ED71" i="1"/>
  <c r="DV71" i="1"/>
  <c r="DP71" i="1"/>
  <c r="DL71" i="1"/>
  <c r="DJ71" i="1"/>
  <c r="DH71" i="1"/>
  <c r="DF71" i="1"/>
  <c r="DD71" i="1"/>
  <c r="DB71" i="1"/>
  <c r="CZ71" i="1"/>
  <c r="CX71" i="1"/>
  <c r="CV71" i="1"/>
  <c r="CT71" i="1"/>
  <c r="CR71" i="1"/>
  <c r="CP71" i="1"/>
  <c r="CN71" i="1"/>
  <c r="CJ71" i="1"/>
  <c r="CH71" i="1"/>
  <c r="CF71" i="1"/>
  <c r="CD71" i="1"/>
  <c r="CB71" i="1"/>
  <c r="BZ71" i="1"/>
  <c r="BX71" i="1"/>
  <c r="BV71" i="1"/>
  <c r="BT71" i="1"/>
  <c r="BR71" i="1"/>
  <c r="BP71" i="1"/>
  <c r="BN71" i="1"/>
  <c r="BL71" i="1"/>
  <c r="BJ71" i="1"/>
  <c r="BH71" i="1"/>
  <c r="BF71" i="1"/>
  <c r="BD71" i="1"/>
  <c r="BB71" i="1"/>
  <c r="AZ71" i="1"/>
  <c r="AX71" i="1"/>
  <c r="AV71" i="1"/>
  <c r="AT71" i="1"/>
  <c r="AR71" i="1"/>
  <c r="AN71" i="1"/>
  <c r="AL71" i="1"/>
  <c r="AJ71" i="1"/>
  <c r="AH71" i="1"/>
  <c r="AF71" i="1"/>
  <c r="AD71" i="1"/>
  <c r="AB71" i="1"/>
  <c r="Z71" i="1"/>
  <c r="X71" i="1"/>
  <c r="V71" i="1"/>
  <c r="T71" i="1"/>
  <c r="R71" i="1"/>
  <c r="P71" i="1"/>
  <c r="EI70" i="1"/>
  <c r="ED70" i="1"/>
  <c r="DV70" i="1"/>
  <c r="DP70" i="1"/>
  <c r="DL70" i="1"/>
  <c r="DJ70" i="1"/>
  <c r="DH70" i="1"/>
  <c r="DH68" i="1" s="1"/>
  <c r="DF70" i="1"/>
  <c r="DD70" i="1"/>
  <c r="DB70" i="1"/>
  <c r="CZ70" i="1"/>
  <c r="CX70" i="1"/>
  <c r="CV70" i="1"/>
  <c r="CT70" i="1"/>
  <c r="CR70" i="1"/>
  <c r="CP70" i="1"/>
  <c r="CN70" i="1"/>
  <c r="CJ70" i="1"/>
  <c r="CH70" i="1"/>
  <c r="CF70" i="1"/>
  <c r="CD70" i="1"/>
  <c r="CD68" i="1" s="1"/>
  <c r="CB70" i="1"/>
  <c r="BZ70" i="1"/>
  <c r="BX70" i="1"/>
  <c r="BV70" i="1"/>
  <c r="BV68" i="1" s="1"/>
  <c r="BT70" i="1"/>
  <c r="BR70" i="1"/>
  <c r="BR68" i="1" s="1"/>
  <c r="BP70" i="1"/>
  <c r="BN70" i="1"/>
  <c r="BL70" i="1"/>
  <c r="BJ70" i="1"/>
  <c r="BH70" i="1"/>
  <c r="BF70" i="1"/>
  <c r="BF68" i="1" s="1"/>
  <c r="BD70" i="1"/>
  <c r="BB70" i="1"/>
  <c r="AZ70" i="1"/>
  <c r="AX70" i="1"/>
  <c r="AV70" i="1"/>
  <c r="AT70" i="1"/>
  <c r="AT68" i="1" s="1"/>
  <c r="AR70" i="1"/>
  <c r="AN70" i="1"/>
  <c r="AL70" i="1"/>
  <c r="AJ70" i="1"/>
  <c r="AH70" i="1"/>
  <c r="AF70" i="1"/>
  <c r="AD70" i="1"/>
  <c r="AB70" i="1"/>
  <c r="Z70" i="1"/>
  <c r="X70" i="1"/>
  <c r="V70" i="1"/>
  <c r="T70" i="1"/>
  <c r="R70" i="1"/>
  <c r="P70" i="1"/>
  <c r="ED69" i="1"/>
  <c r="DV69" i="1"/>
  <c r="DP69" i="1"/>
  <c r="DL69" i="1"/>
  <c r="DL68" i="1" s="1"/>
  <c r="DJ69" i="1"/>
  <c r="DH69" i="1"/>
  <c r="DD69" i="1"/>
  <c r="DB69" i="1"/>
  <c r="DB68" i="1" s="1"/>
  <c r="CZ69" i="1"/>
  <c r="CX69" i="1"/>
  <c r="CV69" i="1"/>
  <c r="CV68" i="1" s="1"/>
  <c r="CT69" i="1"/>
  <c r="CR69" i="1"/>
  <c r="CP69" i="1"/>
  <c r="CN69" i="1"/>
  <c r="CJ69" i="1"/>
  <c r="CH69" i="1"/>
  <c r="CF69" i="1"/>
  <c r="CD69" i="1"/>
  <c r="CB69" i="1"/>
  <c r="BZ69" i="1"/>
  <c r="BX69" i="1"/>
  <c r="BV69" i="1"/>
  <c r="BT69" i="1"/>
  <c r="BR69" i="1"/>
  <c r="BP69" i="1"/>
  <c r="BP68" i="1" s="1"/>
  <c r="BN69" i="1"/>
  <c r="BL69" i="1"/>
  <c r="BJ69" i="1"/>
  <c r="BH69" i="1"/>
  <c r="BF69" i="1"/>
  <c r="BD69" i="1"/>
  <c r="BB69" i="1"/>
  <c r="AZ69" i="1"/>
  <c r="AW69" i="1"/>
  <c r="AX69" i="1" s="1"/>
  <c r="AV69" i="1"/>
  <c r="AT69" i="1"/>
  <c r="AR69" i="1"/>
  <c r="AN69" i="1"/>
  <c r="AL69" i="1"/>
  <c r="AJ69" i="1"/>
  <c r="AG69" i="1"/>
  <c r="AF69" i="1"/>
  <c r="AD69" i="1"/>
  <c r="AB69" i="1"/>
  <c r="AB68" i="1" s="1"/>
  <c r="Z69" i="1"/>
  <c r="X69" i="1"/>
  <c r="V69" i="1"/>
  <c r="T69" i="1"/>
  <c r="R69" i="1"/>
  <c r="P69" i="1"/>
  <c r="EF68" i="1"/>
  <c r="EE68" i="1"/>
  <c r="EC68" i="1"/>
  <c r="EB68" i="1"/>
  <c r="EA68" i="1"/>
  <c r="DZ68" i="1"/>
  <c r="DY68" i="1"/>
  <c r="DX68" i="1"/>
  <c r="DW68" i="1"/>
  <c r="DU68" i="1"/>
  <c r="DT68" i="1"/>
  <c r="DS68" i="1"/>
  <c r="DR68" i="1"/>
  <c r="DQ68" i="1"/>
  <c r="DO68" i="1"/>
  <c r="DN68" i="1"/>
  <c r="DM68" i="1"/>
  <c r="DK68" i="1"/>
  <c r="DI68" i="1"/>
  <c r="DG68" i="1"/>
  <c r="DE68" i="1"/>
  <c r="DC68" i="1"/>
  <c r="DA68" i="1"/>
  <c r="CZ68" i="1"/>
  <c r="CY68" i="1"/>
  <c r="CW68" i="1"/>
  <c r="CU68" i="1"/>
  <c r="CS68" i="1"/>
  <c r="CQ68" i="1"/>
  <c r="CO68" i="1"/>
  <c r="CM68" i="1"/>
  <c r="CL68" i="1"/>
  <c r="CK68" i="1"/>
  <c r="CI68" i="1"/>
  <c r="CG68" i="1"/>
  <c r="CE68" i="1"/>
  <c r="CC68" i="1"/>
  <c r="CA68" i="1"/>
  <c r="BY68" i="1"/>
  <c r="BW68" i="1"/>
  <c r="BU68" i="1"/>
  <c r="BS68" i="1"/>
  <c r="BQ68" i="1"/>
  <c r="BO68" i="1"/>
  <c r="BM68" i="1"/>
  <c r="BK68" i="1"/>
  <c r="BI68" i="1"/>
  <c r="BG68" i="1"/>
  <c r="BE68" i="1"/>
  <c r="BD68" i="1"/>
  <c r="BC68" i="1"/>
  <c r="BA68" i="1"/>
  <c r="AY68" i="1"/>
  <c r="AU68" i="1"/>
  <c r="AS68" i="1"/>
  <c r="AQ68" i="1"/>
  <c r="AP68" i="1"/>
  <c r="AO68" i="1"/>
  <c r="AM68" i="1"/>
  <c r="AK68" i="1"/>
  <c r="AI68" i="1"/>
  <c r="AG68" i="1"/>
  <c r="AE68" i="1"/>
  <c r="AC68" i="1"/>
  <c r="AA68" i="1"/>
  <c r="Y68" i="1"/>
  <c r="W68" i="1"/>
  <c r="V68" i="1"/>
  <c r="U68" i="1"/>
  <c r="S68" i="1"/>
  <c r="Q68" i="1"/>
  <c r="O68" i="1"/>
  <c r="EI67" i="1"/>
  <c r="EH67" i="1"/>
  <c r="DX67" i="1"/>
  <c r="DV67" i="1"/>
  <c r="DR67" i="1"/>
  <c r="DP67" i="1"/>
  <c r="DN67" i="1"/>
  <c r="DL67" i="1"/>
  <c r="DJ67" i="1"/>
  <c r="DH67" i="1"/>
  <c r="DF67" i="1"/>
  <c r="DD67" i="1"/>
  <c r="DB67" i="1"/>
  <c r="CZ67" i="1"/>
  <c r="CX67" i="1"/>
  <c r="CV67" i="1"/>
  <c r="CT67" i="1"/>
  <c r="CR67" i="1"/>
  <c r="CP67" i="1"/>
  <c r="CN67" i="1"/>
  <c r="CL67" i="1"/>
  <c r="CJ67" i="1"/>
  <c r="CH67" i="1"/>
  <c r="CF67" i="1"/>
  <c r="CD67" i="1"/>
  <c r="CB67" i="1"/>
  <c r="BZ67" i="1"/>
  <c r="BX67" i="1"/>
  <c r="BV67" i="1"/>
  <c r="BT67" i="1"/>
  <c r="BR67" i="1"/>
  <c r="BP67" i="1"/>
  <c r="BN67" i="1"/>
  <c r="BL67" i="1"/>
  <c r="BJ67" i="1"/>
  <c r="BH67" i="1"/>
  <c r="BF67" i="1"/>
  <c r="BD67" i="1"/>
  <c r="BB67" i="1"/>
  <c r="AZ67" i="1"/>
  <c r="AX67" i="1"/>
  <c r="AV67" i="1"/>
  <c r="AT67" i="1"/>
  <c r="AR67" i="1"/>
  <c r="AP67" i="1"/>
  <c r="AN67" i="1"/>
  <c r="AL67" i="1"/>
  <c r="AJ67" i="1"/>
  <c r="AH67" i="1"/>
  <c r="AF67" i="1"/>
  <c r="AD67" i="1"/>
  <c r="AB67" i="1"/>
  <c r="Z67" i="1"/>
  <c r="X67" i="1"/>
  <c r="V67" i="1"/>
  <c r="T67" i="1"/>
  <c r="R67" i="1"/>
  <c r="P67" i="1"/>
  <c r="EI66" i="1"/>
  <c r="EH66" i="1"/>
  <c r="DX66" i="1"/>
  <c r="DX65" i="1" s="1"/>
  <c r="DV66" i="1"/>
  <c r="DR66" i="1"/>
  <c r="DR65" i="1" s="1"/>
  <c r="DP66" i="1"/>
  <c r="DN66" i="1"/>
  <c r="DL66" i="1"/>
  <c r="DL65" i="1" s="1"/>
  <c r="DJ66" i="1"/>
  <c r="DJ65" i="1" s="1"/>
  <c r="DH66" i="1"/>
  <c r="DH65" i="1" s="1"/>
  <c r="DF66" i="1"/>
  <c r="DF65" i="1" s="1"/>
  <c r="DD66" i="1"/>
  <c r="DB66" i="1"/>
  <c r="CZ66" i="1"/>
  <c r="CZ65" i="1" s="1"/>
  <c r="CX66" i="1"/>
  <c r="CX65" i="1" s="1"/>
  <c r="CV66" i="1"/>
  <c r="CT66" i="1"/>
  <c r="CR66" i="1"/>
  <c r="CP66" i="1"/>
  <c r="CN66" i="1"/>
  <c r="CN65" i="1" s="1"/>
  <c r="CL66" i="1"/>
  <c r="CL65" i="1" s="1"/>
  <c r="CJ66" i="1"/>
  <c r="CH66" i="1"/>
  <c r="CH65" i="1" s="1"/>
  <c r="CF66" i="1"/>
  <c r="CD66" i="1"/>
  <c r="CB66" i="1"/>
  <c r="CB65" i="1" s="1"/>
  <c r="BZ66" i="1"/>
  <c r="BZ65" i="1" s="1"/>
  <c r="BX66" i="1"/>
  <c r="BX65" i="1" s="1"/>
  <c r="BV66" i="1"/>
  <c r="BV65" i="1" s="1"/>
  <c r="BT66" i="1"/>
  <c r="BR66" i="1"/>
  <c r="BP66" i="1"/>
  <c r="BP65" i="1" s="1"/>
  <c r="BN66" i="1"/>
  <c r="BN65" i="1" s="1"/>
  <c r="BL66" i="1"/>
  <c r="BJ66" i="1"/>
  <c r="BH66" i="1"/>
  <c r="BF66" i="1"/>
  <c r="BD66" i="1"/>
  <c r="BD65" i="1" s="1"/>
  <c r="BB66" i="1"/>
  <c r="BB65" i="1" s="1"/>
  <c r="AZ66" i="1"/>
  <c r="AX66" i="1"/>
  <c r="AX65" i="1" s="1"/>
  <c r="AV66" i="1"/>
  <c r="AT66" i="1"/>
  <c r="AR66" i="1"/>
  <c r="AR65" i="1" s="1"/>
  <c r="AP66" i="1"/>
  <c r="AP65" i="1" s="1"/>
  <c r="AN66" i="1"/>
  <c r="AN65" i="1" s="1"/>
  <c r="AL66" i="1"/>
  <c r="AL65" i="1" s="1"/>
  <c r="AJ66" i="1"/>
  <c r="AH66" i="1"/>
  <c r="AF66" i="1"/>
  <c r="AF65" i="1" s="1"/>
  <c r="AD66" i="1"/>
  <c r="AD65" i="1" s="1"/>
  <c r="AB66" i="1"/>
  <c r="Z66" i="1"/>
  <c r="X66" i="1"/>
  <c r="V66" i="1"/>
  <c r="T66" i="1"/>
  <c r="T65" i="1" s="1"/>
  <c r="R66" i="1"/>
  <c r="R65" i="1" s="1"/>
  <c r="P66" i="1"/>
  <c r="EF65" i="1"/>
  <c r="EE65" i="1"/>
  <c r="ED65" i="1"/>
  <c r="EC65" i="1"/>
  <c r="EB65" i="1"/>
  <c r="EA65" i="1"/>
  <c r="DZ65" i="1"/>
  <c r="DY65" i="1"/>
  <c r="DW65" i="1"/>
  <c r="DV65" i="1"/>
  <c r="DU65" i="1"/>
  <c r="DT65" i="1"/>
  <c r="DS65" i="1"/>
  <c r="DQ65" i="1"/>
  <c r="DO65" i="1"/>
  <c r="DM65" i="1"/>
  <c r="DK65" i="1"/>
  <c r="DI65" i="1"/>
  <c r="DG65" i="1"/>
  <c r="DE65" i="1"/>
  <c r="DC65" i="1"/>
  <c r="DB65" i="1"/>
  <c r="DA65" i="1"/>
  <c r="CY65" i="1"/>
  <c r="CW65" i="1"/>
  <c r="CU65" i="1"/>
  <c r="CT65" i="1"/>
  <c r="CS65" i="1"/>
  <c r="CQ65" i="1"/>
  <c r="CO65" i="1"/>
  <c r="CM65" i="1"/>
  <c r="CK65" i="1"/>
  <c r="CJ65" i="1"/>
  <c r="CI65" i="1"/>
  <c r="CG65" i="1"/>
  <c r="CE65" i="1"/>
  <c r="CC65" i="1"/>
  <c r="CA65" i="1"/>
  <c r="BY65" i="1"/>
  <c r="BW65" i="1"/>
  <c r="BU65" i="1"/>
  <c r="BS65" i="1"/>
  <c r="BR65" i="1"/>
  <c r="BQ65" i="1"/>
  <c r="BO65" i="1"/>
  <c r="BM65" i="1"/>
  <c r="BK65" i="1"/>
  <c r="BJ65" i="1"/>
  <c r="BI65" i="1"/>
  <c r="BG65" i="1"/>
  <c r="BE65" i="1"/>
  <c r="BC65" i="1"/>
  <c r="BA65" i="1"/>
  <c r="AZ65" i="1"/>
  <c r="AY65" i="1"/>
  <c r="AW65" i="1"/>
  <c r="AU65" i="1"/>
  <c r="AS65" i="1"/>
  <c r="AQ65" i="1"/>
  <c r="AO65" i="1"/>
  <c r="AM65" i="1"/>
  <c r="AK65" i="1"/>
  <c r="AI65" i="1"/>
  <c r="AH65" i="1"/>
  <c r="AG65" i="1"/>
  <c r="AE65" i="1"/>
  <c r="AC65" i="1"/>
  <c r="AA65" i="1"/>
  <c r="Z65" i="1"/>
  <c r="Y65" i="1"/>
  <c r="W65" i="1"/>
  <c r="U65" i="1"/>
  <c r="S65" i="1"/>
  <c r="Q65" i="1"/>
  <c r="P65" i="1"/>
  <c r="O65" i="1"/>
  <c r="EI64" i="1"/>
  <c r="EH64" i="1"/>
  <c r="DX64" i="1"/>
  <c r="DX62" i="1" s="1"/>
  <c r="DV64" i="1"/>
  <c r="DR64" i="1"/>
  <c r="DR62" i="1" s="1"/>
  <c r="DP64" i="1"/>
  <c r="DN64" i="1"/>
  <c r="DL64" i="1"/>
  <c r="DJ64" i="1"/>
  <c r="DH64" i="1"/>
  <c r="DF64" i="1"/>
  <c r="DF62" i="1" s="1"/>
  <c r="DD64" i="1"/>
  <c r="DB64" i="1"/>
  <c r="CZ64" i="1"/>
  <c r="CX64" i="1"/>
  <c r="CV64" i="1"/>
  <c r="CT64" i="1"/>
  <c r="CR64" i="1"/>
  <c r="CP64" i="1"/>
  <c r="CN64" i="1"/>
  <c r="CL64" i="1"/>
  <c r="CL62" i="1" s="1"/>
  <c r="CJ64" i="1"/>
  <c r="CH64" i="1"/>
  <c r="CF64" i="1"/>
  <c r="CD64" i="1"/>
  <c r="CD62" i="1" s="1"/>
  <c r="CB64" i="1"/>
  <c r="BZ64" i="1"/>
  <c r="BZ62" i="1" s="1"/>
  <c r="BX64" i="1"/>
  <c r="BV64" i="1"/>
  <c r="BT64" i="1"/>
  <c r="BR64" i="1"/>
  <c r="BP64" i="1"/>
  <c r="BN64" i="1"/>
  <c r="BL64" i="1"/>
  <c r="BJ64" i="1"/>
  <c r="BH64" i="1"/>
  <c r="BF64" i="1"/>
  <c r="BD64" i="1"/>
  <c r="BB64" i="1"/>
  <c r="AZ64" i="1"/>
  <c r="AX64" i="1"/>
  <c r="AV64" i="1"/>
  <c r="AT64" i="1"/>
  <c r="AR64" i="1"/>
  <c r="AP64" i="1"/>
  <c r="AP62" i="1" s="1"/>
  <c r="AN64" i="1"/>
  <c r="AL64" i="1"/>
  <c r="AJ64" i="1"/>
  <c r="AH64" i="1"/>
  <c r="AF64" i="1"/>
  <c r="AD64" i="1"/>
  <c r="AB64" i="1"/>
  <c r="AB62" i="1" s="1"/>
  <c r="Z64" i="1"/>
  <c r="Z62" i="1" s="1"/>
  <c r="X64" i="1"/>
  <c r="V64" i="1"/>
  <c r="T64" i="1"/>
  <c r="R64" i="1"/>
  <c r="P64" i="1"/>
  <c r="P62" i="1" s="1"/>
  <c r="ED63" i="1"/>
  <c r="ED62" i="1" s="1"/>
  <c r="DV63" i="1"/>
  <c r="DP63" i="1"/>
  <c r="DL63" i="1"/>
  <c r="DL62" i="1" s="1"/>
  <c r="DJ63" i="1"/>
  <c r="DJ62" i="1" s="1"/>
  <c r="DH63" i="1"/>
  <c r="DD63" i="1"/>
  <c r="DD62" i="1" s="1"/>
  <c r="DB63" i="1"/>
  <c r="CZ63" i="1"/>
  <c r="CX63" i="1"/>
  <c r="CV63" i="1"/>
  <c r="CV62" i="1" s="1"/>
  <c r="CT63" i="1"/>
  <c r="CT62" i="1" s="1"/>
  <c r="CR63" i="1"/>
  <c r="CR62" i="1" s="1"/>
  <c r="CP63" i="1"/>
  <c r="CN63" i="1"/>
  <c r="CJ63" i="1"/>
  <c r="CH63" i="1"/>
  <c r="CH62" i="1" s="1"/>
  <c r="CF63" i="1"/>
  <c r="CD63" i="1"/>
  <c r="CB63" i="1"/>
  <c r="CB62" i="1" s="1"/>
  <c r="BZ63" i="1"/>
  <c r="BX63" i="1"/>
  <c r="BV63" i="1"/>
  <c r="BV62" i="1" s="1"/>
  <c r="BT63" i="1"/>
  <c r="BT62" i="1" s="1"/>
  <c r="BR63" i="1"/>
  <c r="BP63" i="1"/>
  <c r="BP62" i="1" s="1"/>
  <c r="BN63" i="1"/>
  <c r="BL63" i="1"/>
  <c r="BJ63" i="1"/>
  <c r="BJ62" i="1" s="1"/>
  <c r="BH63" i="1"/>
  <c r="BH62" i="1" s="1"/>
  <c r="BF63" i="1"/>
  <c r="BD63" i="1"/>
  <c r="BB63" i="1"/>
  <c r="AZ63" i="1"/>
  <c r="AX63" i="1"/>
  <c r="AX62" i="1" s="1"/>
  <c r="AV63" i="1"/>
  <c r="AV62" i="1" s="1"/>
  <c r="AT63" i="1"/>
  <c r="AR63" i="1"/>
  <c r="AR62" i="1" s="1"/>
  <c r="AN63" i="1"/>
  <c r="AL63" i="1"/>
  <c r="AJ63" i="1"/>
  <c r="AJ62" i="1" s="1"/>
  <c r="AG63" i="1"/>
  <c r="EI63" i="1" s="1"/>
  <c r="AF63" i="1"/>
  <c r="AD63" i="1"/>
  <c r="AB63" i="1"/>
  <c r="Z63" i="1"/>
  <c r="X63" i="1"/>
  <c r="X62" i="1" s="1"/>
  <c r="V63" i="1"/>
  <c r="T63" i="1"/>
  <c r="R63" i="1"/>
  <c r="P63" i="1"/>
  <c r="EF62" i="1"/>
  <c r="EE62" i="1"/>
  <c r="EC62" i="1"/>
  <c r="EB62" i="1"/>
  <c r="EA62" i="1"/>
  <c r="DZ62" i="1"/>
  <c r="DY62" i="1"/>
  <c r="DW62" i="1"/>
  <c r="DV62" i="1"/>
  <c r="DU62" i="1"/>
  <c r="DT62" i="1"/>
  <c r="DS62" i="1"/>
  <c r="DQ62" i="1"/>
  <c r="DP62" i="1"/>
  <c r="DO62" i="1"/>
  <c r="DN62" i="1"/>
  <c r="DM62" i="1"/>
  <c r="DK62" i="1"/>
  <c r="DI62" i="1"/>
  <c r="DH62" i="1"/>
  <c r="DG62" i="1"/>
  <c r="DE62" i="1"/>
  <c r="DC62" i="1"/>
  <c r="DA62" i="1"/>
  <c r="CY62" i="1"/>
  <c r="CW62" i="1"/>
  <c r="CU62" i="1"/>
  <c r="CS62" i="1"/>
  <c r="CQ62" i="1"/>
  <c r="CO62" i="1"/>
  <c r="CM62" i="1"/>
  <c r="CK62" i="1"/>
  <c r="CI62" i="1"/>
  <c r="CG62" i="1"/>
  <c r="CF62" i="1"/>
  <c r="CE62" i="1"/>
  <c r="CC62" i="1"/>
  <c r="CA62" i="1"/>
  <c r="BY62" i="1"/>
  <c r="BW62" i="1"/>
  <c r="BU62" i="1"/>
  <c r="BS62" i="1"/>
  <c r="BQ62" i="1"/>
  <c r="BO62" i="1"/>
  <c r="BM62" i="1"/>
  <c r="BK62" i="1"/>
  <c r="BI62" i="1"/>
  <c r="BG62" i="1"/>
  <c r="BE62" i="1"/>
  <c r="BC62" i="1"/>
  <c r="BA62" i="1"/>
  <c r="AY62" i="1"/>
  <c r="AW62" i="1"/>
  <c r="AU62" i="1"/>
  <c r="AS62" i="1"/>
  <c r="AQ62" i="1"/>
  <c r="AO62" i="1"/>
  <c r="AM62" i="1"/>
  <c r="AK62" i="1"/>
  <c r="AI62" i="1"/>
  <c r="AG62" i="1"/>
  <c r="AE62" i="1"/>
  <c r="AC62" i="1"/>
  <c r="AA62" i="1"/>
  <c r="Y62" i="1"/>
  <c r="W62" i="1"/>
  <c r="U62" i="1"/>
  <c r="T62" i="1"/>
  <c r="S62" i="1"/>
  <c r="Q62" i="1"/>
  <c r="O62" i="1"/>
  <c r="EI61" i="1"/>
  <c r="EH61" i="1"/>
  <c r="EF61" i="1"/>
  <c r="ED61" i="1"/>
  <c r="EB61" i="1"/>
  <c r="DZ61" i="1"/>
  <c r="DX61" i="1"/>
  <c r="DV61" i="1"/>
  <c r="DR61" i="1"/>
  <c r="DP61" i="1"/>
  <c r="DN61" i="1"/>
  <c r="DL61" i="1"/>
  <c r="DJ61" i="1"/>
  <c r="DH61" i="1"/>
  <c r="DF61" i="1"/>
  <c r="DD61" i="1"/>
  <c r="DB61" i="1"/>
  <c r="CZ61" i="1"/>
  <c r="CX61" i="1"/>
  <c r="CV61" i="1"/>
  <c r="CT61" i="1"/>
  <c r="CR61" i="1"/>
  <c r="CP61" i="1"/>
  <c r="CN61" i="1"/>
  <c r="CL61" i="1"/>
  <c r="CJ61" i="1"/>
  <c r="CH61" i="1"/>
  <c r="CF61" i="1"/>
  <c r="CD61" i="1"/>
  <c r="CB61" i="1"/>
  <c r="BZ61" i="1"/>
  <c r="BX61" i="1"/>
  <c r="BV61" i="1"/>
  <c r="BT61" i="1"/>
  <c r="BR61" i="1"/>
  <c r="BP61" i="1"/>
  <c r="BN61" i="1"/>
  <c r="BL61" i="1"/>
  <c r="BJ61" i="1"/>
  <c r="BH61" i="1"/>
  <c r="BF61" i="1"/>
  <c r="BD61" i="1"/>
  <c r="BB61" i="1"/>
  <c r="AZ61" i="1"/>
  <c r="AX61" i="1"/>
  <c r="AV61" i="1"/>
  <c r="AT61" i="1"/>
  <c r="AR61" i="1"/>
  <c r="AP61" i="1"/>
  <c r="AN61" i="1"/>
  <c r="AL61" i="1"/>
  <c r="AJ61" i="1"/>
  <c r="AH61" i="1"/>
  <c r="AF61" i="1"/>
  <c r="AD61" i="1"/>
  <c r="AB61" i="1"/>
  <c r="Z61" i="1"/>
  <c r="X61" i="1"/>
  <c r="V61" i="1"/>
  <c r="T61" i="1"/>
  <c r="R61" i="1"/>
  <c r="P61" i="1"/>
  <c r="EI60" i="1"/>
  <c r="EH60" i="1"/>
  <c r="EF60" i="1"/>
  <c r="ED60" i="1"/>
  <c r="EB60" i="1"/>
  <c r="DZ60" i="1"/>
  <c r="DX60" i="1"/>
  <c r="DV60" i="1"/>
  <c r="DR60" i="1"/>
  <c r="DP60" i="1"/>
  <c r="DN60" i="1"/>
  <c r="DL60" i="1"/>
  <c r="DJ60" i="1"/>
  <c r="DH60" i="1"/>
  <c r="DF60" i="1"/>
  <c r="DD60" i="1"/>
  <c r="DB60" i="1"/>
  <c r="CZ60" i="1"/>
  <c r="CX60" i="1"/>
  <c r="CV60" i="1"/>
  <c r="CT60" i="1"/>
  <c r="CR60" i="1"/>
  <c r="CP60" i="1"/>
  <c r="CN60" i="1"/>
  <c r="CL60" i="1"/>
  <c r="CJ60" i="1"/>
  <c r="CH60" i="1"/>
  <c r="CF60" i="1"/>
  <c r="CD60" i="1"/>
  <c r="CB60" i="1"/>
  <c r="BZ60" i="1"/>
  <c r="BX60" i="1"/>
  <c r="BV60" i="1"/>
  <c r="BT60" i="1"/>
  <c r="BR60" i="1"/>
  <c r="BP60" i="1"/>
  <c r="BN60" i="1"/>
  <c r="BL60" i="1"/>
  <c r="BJ60" i="1"/>
  <c r="BH60" i="1"/>
  <c r="BF60" i="1"/>
  <c r="BD60" i="1"/>
  <c r="BB60" i="1"/>
  <c r="AZ60" i="1"/>
  <c r="AX60" i="1"/>
  <c r="AV60" i="1"/>
  <c r="AT60" i="1"/>
  <c r="AR60" i="1"/>
  <c r="AP60" i="1"/>
  <c r="AN60" i="1"/>
  <c r="AL60" i="1"/>
  <c r="AJ60" i="1"/>
  <c r="AH60" i="1"/>
  <c r="AF60" i="1"/>
  <c r="AD60" i="1"/>
  <c r="AB60" i="1"/>
  <c r="Z60" i="1"/>
  <c r="X60" i="1"/>
  <c r="V60" i="1"/>
  <c r="T60" i="1"/>
  <c r="R60" i="1"/>
  <c r="P60" i="1"/>
  <c r="ED59" i="1"/>
  <c r="DV59" i="1"/>
  <c r="DP59" i="1"/>
  <c r="DL59" i="1"/>
  <c r="DJ59" i="1"/>
  <c r="DH59" i="1"/>
  <c r="DF59" i="1"/>
  <c r="DD59" i="1"/>
  <c r="DB59" i="1"/>
  <c r="CZ59" i="1"/>
  <c r="CX59" i="1"/>
  <c r="CV59" i="1"/>
  <c r="CT59" i="1"/>
  <c r="CR59" i="1"/>
  <c r="CP59" i="1"/>
  <c r="CN59" i="1"/>
  <c r="CJ59" i="1"/>
  <c r="CH59" i="1"/>
  <c r="CF59" i="1"/>
  <c r="CD59" i="1"/>
  <c r="CB59" i="1"/>
  <c r="BZ59" i="1"/>
  <c r="BX59" i="1"/>
  <c r="BV59" i="1"/>
  <c r="BT59" i="1"/>
  <c r="BR59" i="1"/>
  <c r="BP59" i="1"/>
  <c r="BN59" i="1"/>
  <c r="BL59" i="1"/>
  <c r="BJ59" i="1"/>
  <c r="BH59" i="1"/>
  <c r="BE59" i="1"/>
  <c r="EI59" i="1" s="1"/>
  <c r="BD59" i="1"/>
  <c r="BB59" i="1"/>
  <c r="AZ59" i="1"/>
  <c r="AX59" i="1"/>
  <c r="AV59" i="1"/>
  <c r="AT59" i="1"/>
  <c r="AR59" i="1"/>
  <c r="AN59" i="1"/>
  <c r="AL59" i="1"/>
  <c r="AJ59" i="1"/>
  <c r="AH59" i="1"/>
  <c r="AF59" i="1"/>
  <c r="AD59" i="1"/>
  <c r="AB59" i="1"/>
  <c r="Z59" i="1"/>
  <c r="X59" i="1"/>
  <c r="V59" i="1"/>
  <c r="T59" i="1"/>
  <c r="R59" i="1"/>
  <c r="P59" i="1"/>
  <c r="EI58" i="1"/>
  <c r="ED58" i="1"/>
  <c r="DV58" i="1"/>
  <c r="DP58" i="1"/>
  <c r="DL58" i="1"/>
  <c r="DJ58" i="1"/>
  <c r="DH58" i="1"/>
  <c r="DF58" i="1"/>
  <c r="DD58" i="1"/>
  <c r="DB58" i="1"/>
  <c r="CZ58" i="1"/>
  <c r="CX58" i="1"/>
  <c r="CV58" i="1"/>
  <c r="CT58" i="1"/>
  <c r="CR58" i="1"/>
  <c r="CP58" i="1"/>
  <c r="CN58" i="1"/>
  <c r="CJ58" i="1"/>
  <c r="CH58" i="1"/>
  <c r="CF58" i="1"/>
  <c r="CD58" i="1"/>
  <c r="CB58" i="1"/>
  <c r="BZ58" i="1"/>
  <c r="BX58" i="1"/>
  <c r="BV58" i="1"/>
  <c r="BT58" i="1"/>
  <c r="BR58" i="1"/>
  <c r="BP58" i="1"/>
  <c r="BN58" i="1"/>
  <c r="BL58" i="1"/>
  <c r="BJ58" i="1"/>
  <c r="BH58" i="1"/>
  <c r="BF58" i="1"/>
  <c r="BD58" i="1"/>
  <c r="BB58" i="1"/>
  <c r="AZ58" i="1"/>
  <c r="AX58" i="1"/>
  <c r="AV58" i="1"/>
  <c r="AT58" i="1"/>
  <c r="AR58" i="1"/>
  <c r="AN58" i="1"/>
  <c r="AL58" i="1"/>
  <c r="AJ58" i="1"/>
  <c r="AH58" i="1"/>
  <c r="AF58" i="1"/>
  <c r="AD58" i="1"/>
  <c r="AB58" i="1"/>
  <c r="Z58" i="1"/>
  <c r="X58" i="1"/>
  <c r="V58" i="1"/>
  <c r="T58" i="1"/>
  <c r="R58" i="1"/>
  <c r="P58" i="1"/>
  <c r="EI57" i="1"/>
  <c r="EH57" i="1"/>
  <c r="DX57" i="1"/>
  <c r="DV57" i="1"/>
  <c r="DR57" i="1"/>
  <c r="DP57" i="1"/>
  <c r="DN57" i="1"/>
  <c r="DL57" i="1"/>
  <c r="DJ57" i="1"/>
  <c r="DH57" i="1"/>
  <c r="DF57" i="1"/>
  <c r="DD57" i="1"/>
  <c r="DB57" i="1"/>
  <c r="CZ57" i="1"/>
  <c r="CX57" i="1"/>
  <c r="CV57" i="1"/>
  <c r="CT57" i="1"/>
  <c r="CR57" i="1"/>
  <c r="CP57" i="1"/>
  <c r="CN57" i="1"/>
  <c r="CL57" i="1"/>
  <c r="CJ57" i="1"/>
  <c r="CH57" i="1"/>
  <c r="CF57" i="1"/>
  <c r="CD57" i="1"/>
  <c r="CB57" i="1"/>
  <c r="BZ57" i="1"/>
  <c r="BX57" i="1"/>
  <c r="BV57" i="1"/>
  <c r="BT57" i="1"/>
  <c r="BR57" i="1"/>
  <c r="BP57" i="1"/>
  <c r="BN57" i="1"/>
  <c r="BL57" i="1"/>
  <c r="BJ57" i="1"/>
  <c r="BH57" i="1"/>
  <c r="BF57" i="1"/>
  <c r="BD57" i="1"/>
  <c r="BB57" i="1"/>
  <c r="AZ57" i="1"/>
  <c r="AX57" i="1"/>
  <c r="AV57" i="1"/>
  <c r="AT57" i="1"/>
  <c r="AR57" i="1"/>
  <c r="AP57" i="1"/>
  <c r="AN57" i="1"/>
  <c r="AL57" i="1"/>
  <c r="AJ57" i="1"/>
  <c r="AH57" i="1"/>
  <c r="AF57" i="1"/>
  <c r="AD57" i="1"/>
  <c r="AB57" i="1"/>
  <c r="Z57" i="1"/>
  <c r="X57" i="1"/>
  <c r="V57" i="1"/>
  <c r="T57" i="1"/>
  <c r="R57" i="1"/>
  <c r="P57" i="1"/>
  <c r="EI56" i="1"/>
  <c r="EH56" i="1"/>
  <c r="DX56" i="1"/>
  <c r="DV56" i="1"/>
  <c r="DR56" i="1"/>
  <c r="DP56" i="1"/>
  <c r="DN56" i="1"/>
  <c r="DL56" i="1"/>
  <c r="DJ56" i="1"/>
  <c r="DH56" i="1"/>
  <c r="DF56" i="1"/>
  <c r="DD56" i="1"/>
  <c r="DB56" i="1"/>
  <c r="CZ56" i="1"/>
  <c r="CX56" i="1"/>
  <c r="CV56" i="1"/>
  <c r="CT56" i="1"/>
  <c r="CR56" i="1"/>
  <c r="CP56" i="1"/>
  <c r="CN56" i="1"/>
  <c r="CL56" i="1"/>
  <c r="CJ56" i="1"/>
  <c r="CH56" i="1"/>
  <c r="CF56" i="1"/>
  <c r="CD56" i="1"/>
  <c r="CB56" i="1"/>
  <c r="BZ56" i="1"/>
  <c r="BX56" i="1"/>
  <c r="BV56" i="1"/>
  <c r="BT56" i="1"/>
  <c r="BR56" i="1"/>
  <c r="BP56" i="1"/>
  <c r="BN56" i="1"/>
  <c r="BL56" i="1"/>
  <c r="BJ56" i="1"/>
  <c r="BH56" i="1"/>
  <c r="BF56" i="1"/>
  <c r="BD56" i="1"/>
  <c r="BB56" i="1"/>
  <c r="AZ56" i="1"/>
  <c r="AX56" i="1"/>
  <c r="AV56" i="1"/>
  <c r="AT56" i="1"/>
  <c r="AR56" i="1"/>
  <c r="AP56" i="1"/>
  <c r="AN56" i="1"/>
  <c r="AL56" i="1"/>
  <c r="AJ56" i="1"/>
  <c r="AH56" i="1"/>
  <c r="AF56" i="1"/>
  <c r="AD56" i="1"/>
  <c r="AB56" i="1"/>
  <c r="Z56" i="1"/>
  <c r="X56" i="1"/>
  <c r="V56" i="1"/>
  <c r="T56" i="1"/>
  <c r="R56" i="1"/>
  <c r="P56" i="1"/>
  <c r="EI55" i="1"/>
  <c r="EH55" i="1"/>
  <c r="DX55" i="1"/>
  <c r="DV55" i="1"/>
  <c r="DR55" i="1"/>
  <c r="DP55" i="1"/>
  <c r="DN55" i="1"/>
  <c r="DL55" i="1"/>
  <c r="DJ55" i="1"/>
  <c r="DH55" i="1"/>
  <c r="DF55" i="1"/>
  <c r="DD55" i="1"/>
  <c r="DB55" i="1"/>
  <c r="CZ55" i="1"/>
  <c r="CX55" i="1"/>
  <c r="CV55" i="1"/>
  <c r="CT55" i="1"/>
  <c r="CR55" i="1"/>
  <c r="CP55" i="1"/>
  <c r="CN55" i="1"/>
  <c r="CL55" i="1"/>
  <c r="CJ55" i="1"/>
  <c r="CH55" i="1"/>
  <c r="CF55" i="1"/>
  <c r="CD55" i="1"/>
  <c r="CB55" i="1"/>
  <c r="BZ55" i="1"/>
  <c r="BX55" i="1"/>
  <c r="BV55" i="1"/>
  <c r="BT55" i="1"/>
  <c r="BR55" i="1"/>
  <c r="BP55" i="1"/>
  <c r="BN55" i="1"/>
  <c r="BL55" i="1"/>
  <c r="BJ55" i="1"/>
  <c r="BH55" i="1"/>
  <c r="BF55" i="1"/>
  <c r="BD55" i="1"/>
  <c r="BB55" i="1"/>
  <c r="AZ55" i="1"/>
  <c r="AX55" i="1"/>
  <c r="AV55" i="1"/>
  <c r="AT55" i="1"/>
  <c r="AR55" i="1"/>
  <c r="AP55" i="1"/>
  <c r="AN55" i="1"/>
  <c r="AL55" i="1"/>
  <c r="AJ55" i="1"/>
  <c r="AH55" i="1"/>
  <c r="AF55" i="1"/>
  <c r="AD55" i="1"/>
  <c r="AB55" i="1"/>
  <c r="Z55" i="1"/>
  <c r="X55" i="1"/>
  <c r="V55" i="1"/>
  <c r="T55" i="1"/>
  <c r="R55" i="1"/>
  <c r="P55" i="1"/>
  <c r="EI54" i="1"/>
  <c r="EH54" i="1"/>
  <c r="EF54" i="1"/>
  <c r="ED54" i="1"/>
  <c r="EB54" i="1"/>
  <c r="DZ54" i="1"/>
  <c r="DX54" i="1"/>
  <c r="DV54" i="1"/>
  <c r="DR54" i="1"/>
  <c r="DP54" i="1"/>
  <c r="DN54" i="1"/>
  <c r="DL54" i="1"/>
  <c r="DJ54" i="1"/>
  <c r="DH54" i="1"/>
  <c r="DF54" i="1"/>
  <c r="DD54" i="1"/>
  <c r="DB54" i="1"/>
  <c r="CZ54" i="1"/>
  <c r="CX54" i="1"/>
  <c r="CV54" i="1"/>
  <c r="CT54" i="1"/>
  <c r="CR54" i="1"/>
  <c r="CP54" i="1"/>
  <c r="CN54" i="1"/>
  <c r="CL54" i="1"/>
  <c r="CJ54" i="1"/>
  <c r="CH54" i="1"/>
  <c r="CF54" i="1"/>
  <c r="CD54" i="1"/>
  <c r="CB54" i="1"/>
  <c r="BZ54" i="1"/>
  <c r="BX54" i="1"/>
  <c r="BV54" i="1"/>
  <c r="BT54" i="1"/>
  <c r="BR54" i="1"/>
  <c r="BP54" i="1"/>
  <c r="BN54" i="1"/>
  <c r="BL54" i="1"/>
  <c r="BJ54" i="1"/>
  <c r="BH54" i="1"/>
  <c r="BF54" i="1"/>
  <c r="BD54" i="1"/>
  <c r="BB54" i="1"/>
  <c r="AZ54" i="1"/>
  <c r="AX54" i="1"/>
  <c r="AV54" i="1"/>
  <c r="AT54" i="1"/>
  <c r="AR54" i="1"/>
  <c r="AP54" i="1"/>
  <c r="AN54" i="1"/>
  <c r="AL54" i="1"/>
  <c r="AJ54" i="1"/>
  <c r="AH54" i="1"/>
  <c r="AF54" i="1"/>
  <c r="AD54" i="1"/>
  <c r="AB54" i="1"/>
  <c r="Z54" i="1"/>
  <c r="X54" i="1"/>
  <c r="V54" i="1"/>
  <c r="T54" i="1"/>
  <c r="R54" i="1"/>
  <c r="P54" i="1"/>
  <c r="EI53" i="1"/>
  <c r="EH53" i="1"/>
  <c r="EF53" i="1"/>
  <c r="ED53" i="1"/>
  <c r="EB53" i="1"/>
  <c r="DZ53" i="1"/>
  <c r="DX53" i="1"/>
  <c r="DV53" i="1"/>
  <c r="DR53" i="1"/>
  <c r="DP53" i="1"/>
  <c r="DN53" i="1"/>
  <c r="DL53" i="1"/>
  <c r="DJ53" i="1"/>
  <c r="DH53" i="1"/>
  <c r="DF53" i="1"/>
  <c r="DD53" i="1"/>
  <c r="DB53" i="1"/>
  <c r="CZ53" i="1"/>
  <c r="CX53" i="1"/>
  <c r="CV53" i="1"/>
  <c r="CT53" i="1"/>
  <c r="CR53" i="1"/>
  <c r="CP53" i="1"/>
  <c r="CN53" i="1"/>
  <c r="CL53" i="1"/>
  <c r="CJ53" i="1"/>
  <c r="CH53" i="1"/>
  <c r="CF53" i="1"/>
  <c r="CD53" i="1"/>
  <c r="CB53" i="1"/>
  <c r="BZ53" i="1"/>
  <c r="BX53" i="1"/>
  <c r="BV53" i="1"/>
  <c r="BT53" i="1"/>
  <c r="BR53" i="1"/>
  <c r="BP53" i="1"/>
  <c r="BN53" i="1"/>
  <c r="BL53" i="1"/>
  <c r="BJ53" i="1"/>
  <c r="BH53" i="1"/>
  <c r="BF53" i="1"/>
  <c r="BD53" i="1"/>
  <c r="BB53" i="1"/>
  <c r="AZ53" i="1"/>
  <c r="AX53" i="1"/>
  <c r="AV53" i="1"/>
  <c r="AT53" i="1"/>
  <c r="AR53" i="1"/>
  <c r="AP53" i="1"/>
  <c r="AN53" i="1"/>
  <c r="AL53" i="1"/>
  <c r="AJ53" i="1"/>
  <c r="AH53" i="1"/>
  <c r="AF53" i="1"/>
  <c r="AD53" i="1"/>
  <c r="AB53" i="1"/>
  <c r="Z53" i="1"/>
  <c r="X53" i="1"/>
  <c r="V53" i="1"/>
  <c r="T53" i="1"/>
  <c r="R53" i="1"/>
  <c r="P53" i="1"/>
  <c r="EI52" i="1"/>
  <c r="EH52" i="1"/>
  <c r="EF52" i="1"/>
  <c r="ED52" i="1"/>
  <c r="EB52" i="1"/>
  <c r="DZ52" i="1"/>
  <c r="DX52" i="1"/>
  <c r="DV52" i="1"/>
  <c r="DR52" i="1"/>
  <c r="DP52" i="1"/>
  <c r="DN52" i="1"/>
  <c r="DL52" i="1"/>
  <c r="DJ52" i="1"/>
  <c r="DH52" i="1"/>
  <c r="DF52" i="1"/>
  <c r="DD52" i="1"/>
  <c r="DB52" i="1"/>
  <c r="CZ52" i="1"/>
  <c r="CX52" i="1"/>
  <c r="CV52" i="1"/>
  <c r="CT52" i="1"/>
  <c r="CR52" i="1"/>
  <c r="CP52" i="1"/>
  <c r="CN52" i="1"/>
  <c r="CL52" i="1"/>
  <c r="CJ52" i="1"/>
  <c r="CH52" i="1"/>
  <c r="CF52" i="1"/>
  <c r="CD52" i="1"/>
  <c r="CB52" i="1"/>
  <c r="BZ52" i="1"/>
  <c r="BX52" i="1"/>
  <c r="BV52" i="1"/>
  <c r="BT52" i="1"/>
  <c r="BR52" i="1"/>
  <c r="BP52" i="1"/>
  <c r="BN52" i="1"/>
  <c r="BL52" i="1"/>
  <c r="BJ52" i="1"/>
  <c r="BH52" i="1"/>
  <c r="BF52" i="1"/>
  <c r="BD52" i="1"/>
  <c r="BB52" i="1"/>
  <c r="AZ52" i="1"/>
  <c r="AX52" i="1"/>
  <c r="AV52" i="1"/>
  <c r="AT52" i="1"/>
  <c r="AR52" i="1"/>
  <c r="AP52" i="1"/>
  <c r="AN52" i="1"/>
  <c r="AL52" i="1"/>
  <c r="AJ52" i="1"/>
  <c r="AH52" i="1"/>
  <c r="AF52" i="1"/>
  <c r="AD52" i="1"/>
  <c r="AB52" i="1"/>
  <c r="Z52" i="1"/>
  <c r="X52" i="1"/>
  <c r="V52" i="1"/>
  <c r="T52" i="1"/>
  <c r="R52" i="1"/>
  <c r="P52" i="1"/>
  <c r="EI51" i="1"/>
  <c r="EH51" i="1"/>
  <c r="EH50" i="1" s="1"/>
  <c r="EH291" i="1" s="1"/>
  <c r="EF51" i="1"/>
  <c r="ED51" i="1"/>
  <c r="EB51" i="1"/>
  <c r="EB50" i="1" s="1"/>
  <c r="DZ51" i="1"/>
  <c r="DX51" i="1"/>
  <c r="DV51" i="1"/>
  <c r="DR51" i="1"/>
  <c r="DP51" i="1"/>
  <c r="DN51" i="1"/>
  <c r="DL51" i="1"/>
  <c r="DJ51" i="1"/>
  <c r="DH51" i="1"/>
  <c r="DF51" i="1"/>
  <c r="DD51" i="1"/>
  <c r="DB51" i="1"/>
  <c r="CZ51" i="1"/>
  <c r="CX51" i="1"/>
  <c r="CV51" i="1"/>
  <c r="CT51" i="1"/>
  <c r="CR51" i="1"/>
  <c r="CP51" i="1"/>
  <c r="CN51" i="1"/>
  <c r="CL51" i="1"/>
  <c r="CJ51" i="1"/>
  <c r="CH51" i="1"/>
  <c r="CF51" i="1"/>
  <c r="CD51" i="1"/>
  <c r="CB51" i="1"/>
  <c r="BZ51" i="1"/>
  <c r="BX51" i="1"/>
  <c r="BV51" i="1"/>
  <c r="BT51" i="1"/>
  <c r="BR51" i="1"/>
  <c r="BP51" i="1"/>
  <c r="BN51" i="1"/>
  <c r="BL51" i="1"/>
  <c r="BJ51" i="1"/>
  <c r="BH51" i="1"/>
  <c r="BF51" i="1"/>
  <c r="BD51" i="1"/>
  <c r="BB51" i="1"/>
  <c r="AZ51" i="1"/>
  <c r="AX51" i="1"/>
  <c r="AV51" i="1"/>
  <c r="AT51" i="1"/>
  <c r="AR51" i="1"/>
  <c r="AP51" i="1"/>
  <c r="AN51" i="1"/>
  <c r="AL51" i="1"/>
  <c r="AJ51" i="1"/>
  <c r="AH51" i="1"/>
  <c r="AF51" i="1"/>
  <c r="AD51" i="1"/>
  <c r="AB51" i="1"/>
  <c r="Z51" i="1"/>
  <c r="X51" i="1"/>
  <c r="V51" i="1"/>
  <c r="T51" i="1"/>
  <c r="R51" i="1"/>
  <c r="P51" i="1"/>
  <c r="EG50" i="1"/>
  <c r="EG291" i="1" s="1"/>
  <c r="EE50" i="1"/>
  <c r="EC50" i="1"/>
  <c r="EA50" i="1"/>
  <c r="DY50" i="1"/>
  <c r="DW50" i="1"/>
  <c r="DU50" i="1"/>
  <c r="DT50" i="1"/>
  <c r="DS50" i="1"/>
  <c r="DQ50" i="1"/>
  <c r="DO50" i="1"/>
  <c r="DM50" i="1"/>
  <c r="DK50" i="1"/>
  <c r="DI50" i="1"/>
  <c r="DG50" i="1"/>
  <c r="DE50" i="1"/>
  <c r="DC50" i="1"/>
  <c r="DA50" i="1"/>
  <c r="CY50" i="1"/>
  <c r="CW50" i="1"/>
  <c r="CU50" i="1"/>
  <c r="CS50" i="1"/>
  <c r="CQ50" i="1"/>
  <c r="CO50" i="1"/>
  <c r="CM50" i="1"/>
  <c r="CK50" i="1"/>
  <c r="CI50" i="1"/>
  <c r="CG50" i="1"/>
  <c r="CE50" i="1"/>
  <c r="CC50" i="1"/>
  <c r="CA50" i="1"/>
  <c r="BY50" i="1"/>
  <c r="BW50" i="1"/>
  <c r="BU50" i="1"/>
  <c r="BS50" i="1"/>
  <c r="BQ50" i="1"/>
  <c r="BO50" i="1"/>
  <c r="BM50" i="1"/>
  <c r="BK50" i="1"/>
  <c r="BI50" i="1"/>
  <c r="BG50" i="1"/>
  <c r="BE50" i="1"/>
  <c r="BC50" i="1"/>
  <c r="BA50" i="1"/>
  <c r="AY50" i="1"/>
  <c r="AW50" i="1"/>
  <c r="AU50" i="1"/>
  <c r="AS50" i="1"/>
  <c r="AQ50" i="1"/>
  <c r="AO50" i="1"/>
  <c r="AM50" i="1"/>
  <c r="AK50" i="1"/>
  <c r="AI50" i="1"/>
  <c r="AG50" i="1"/>
  <c r="AE50" i="1"/>
  <c r="AC50" i="1"/>
  <c r="AA50" i="1"/>
  <c r="Z50" i="1"/>
  <c r="Y50" i="1"/>
  <c r="W50" i="1"/>
  <c r="U50" i="1"/>
  <c r="S50" i="1"/>
  <c r="Q50" i="1"/>
  <c r="O50" i="1"/>
  <c r="EH49" i="1"/>
  <c r="DX49" i="1"/>
  <c r="DV49" i="1"/>
  <c r="DR49" i="1"/>
  <c r="DP49" i="1"/>
  <c r="DN49" i="1"/>
  <c r="DL49" i="1"/>
  <c r="DJ49" i="1"/>
  <c r="DH49" i="1"/>
  <c r="DF49" i="1"/>
  <c r="DD49" i="1"/>
  <c r="DB49" i="1"/>
  <c r="CZ49" i="1"/>
  <c r="CX49" i="1"/>
  <c r="CV49" i="1"/>
  <c r="CT49" i="1"/>
  <c r="CR49" i="1"/>
  <c r="CP49" i="1"/>
  <c r="CN49" i="1"/>
  <c r="CL49" i="1"/>
  <c r="CJ49" i="1"/>
  <c r="CH49" i="1"/>
  <c r="CF49" i="1"/>
  <c r="CD49" i="1"/>
  <c r="CB49" i="1"/>
  <c r="BZ49" i="1"/>
  <c r="BX49" i="1"/>
  <c r="BV49" i="1"/>
  <c r="BT49" i="1"/>
  <c r="BR49" i="1"/>
  <c r="BP49" i="1"/>
  <c r="BN49" i="1"/>
  <c r="BL49" i="1"/>
  <c r="BJ49" i="1"/>
  <c r="BG49" i="1"/>
  <c r="BH49" i="1" s="1"/>
  <c r="BF49" i="1"/>
  <c r="BD49" i="1"/>
  <c r="BB49" i="1"/>
  <c r="AZ49" i="1"/>
  <c r="AX49" i="1"/>
  <c r="AV49" i="1"/>
  <c r="AT49" i="1"/>
  <c r="AR49" i="1"/>
  <c r="AP49" i="1"/>
  <c r="AN49" i="1"/>
  <c r="AL49" i="1"/>
  <c r="AJ49" i="1"/>
  <c r="AH49" i="1"/>
  <c r="AF49" i="1"/>
  <c r="AD49" i="1"/>
  <c r="AB49" i="1"/>
  <c r="Z49" i="1"/>
  <c r="X49" i="1"/>
  <c r="V49" i="1"/>
  <c r="T49" i="1"/>
  <c r="R49" i="1"/>
  <c r="P49" i="1"/>
  <c r="EI48" i="1"/>
  <c r="EH48" i="1"/>
  <c r="DX48" i="1"/>
  <c r="DX47" i="1" s="1"/>
  <c r="DV48" i="1"/>
  <c r="DV47" i="1" s="1"/>
  <c r="DR48" i="1"/>
  <c r="DR47" i="1" s="1"/>
  <c r="DP48" i="1"/>
  <c r="DN48" i="1"/>
  <c r="DL48" i="1"/>
  <c r="DJ48" i="1"/>
  <c r="DH48" i="1"/>
  <c r="DH47" i="1" s="1"/>
  <c r="DF48" i="1"/>
  <c r="DF47" i="1" s="1"/>
  <c r="DD48" i="1"/>
  <c r="DB48" i="1"/>
  <c r="CZ48" i="1"/>
  <c r="CX48" i="1"/>
  <c r="CV48" i="1"/>
  <c r="CV47" i="1" s="1"/>
  <c r="CT48" i="1"/>
  <c r="CT47" i="1" s="1"/>
  <c r="CR48" i="1"/>
  <c r="CP48" i="1"/>
  <c r="CN48" i="1"/>
  <c r="CL48" i="1"/>
  <c r="CJ48" i="1"/>
  <c r="CJ47" i="1" s="1"/>
  <c r="CH48" i="1"/>
  <c r="CH47" i="1" s="1"/>
  <c r="CF48" i="1"/>
  <c r="CD48" i="1"/>
  <c r="CB48" i="1"/>
  <c r="BZ48" i="1"/>
  <c r="BX48" i="1"/>
  <c r="BX47" i="1" s="1"/>
  <c r="BV48" i="1"/>
  <c r="BV47" i="1" s="1"/>
  <c r="BT48" i="1"/>
  <c r="BR48" i="1"/>
  <c r="BP48" i="1"/>
  <c r="BN48" i="1"/>
  <c r="BL48" i="1"/>
  <c r="BL47" i="1" s="1"/>
  <c r="BJ48" i="1"/>
  <c r="BJ47" i="1" s="1"/>
  <c r="BH48" i="1"/>
  <c r="BF48" i="1"/>
  <c r="BD48" i="1"/>
  <c r="BB48" i="1"/>
  <c r="AZ48" i="1"/>
  <c r="AZ47" i="1" s="1"/>
  <c r="AX48" i="1"/>
  <c r="AX47" i="1" s="1"/>
  <c r="AV48" i="1"/>
  <c r="AT48" i="1"/>
  <c r="AR48" i="1"/>
  <c r="AP48" i="1"/>
  <c r="AN48" i="1"/>
  <c r="AN47" i="1" s="1"/>
  <c r="AL48" i="1"/>
  <c r="AL47" i="1" s="1"/>
  <c r="AJ48" i="1"/>
  <c r="AH48" i="1"/>
  <c r="AF48" i="1"/>
  <c r="AD48" i="1"/>
  <c r="AB48" i="1"/>
  <c r="AB47" i="1" s="1"/>
  <c r="Z48" i="1"/>
  <c r="Z47" i="1" s="1"/>
  <c r="X48" i="1"/>
  <c r="V48" i="1"/>
  <c r="T48" i="1"/>
  <c r="R48" i="1"/>
  <c r="P48" i="1"/>
  <c r="EF47" i="1"/>
  <c r="EE47" i="1"/>
  <c r="ED47" i="1"/>
  <c r="EC47" i="1"/>
  <c r="EB47" i="1"/>
  <c r="EA47" i="1"/>
  <c r="DZ47" i="1"/>
  <c r="DY47" i="1"/>
  <c r="DW47" i="1"/>
  <c r="DU47" i="1"/>
  <c r="DT47" i="1"/>
  <c r="DS47" i="1"/>
  <c r="DQ47" i="1"/>
  <c r="DO47" i="1"/>
  <c r="DM47" i="1"/>
  <c r="DK47" i="1"/>
  <c r="DI47" i="1"/>
  <c r="DG47" i="1"/>
  <c r="DE47" i="1"/>
  <c r="DC47" i="1"/>
  <c r="DB47" i="1"/>
  <c r="DA47" i="1"/>
  <c r="CY47" i="1"/>
  <c r="CW47" i="1"/>
  <c r="CU47" i="1"/>
  <c r="CS47" i="1"/>
  <c r="CQ47" i="1"/>
  <c r="CO47" i="1"/>
  <c r="CM47" i="1"/>
  <c r="CK47" i="1"/>
  <c r="CI47" i="1"/>
  <c r="CG47" i="1"/>
  <c r="CE47" i="1"/>
  <c r="CC47" i="1"/>
  <c r="CA47" i="1"/>
  <c r="BY47" i="1"/>
  <c r="BW47" i="1"/>
  <c r="BU47" i="1"/>
  <c r="BS47" i="1"/>
  <c r="BQ47" i="1"/>
  <c r="BO47" i="1"/>
  <c r="BM47" i="1"/>
  <c r="BK47" i="1"/>
  <c r="BI47" i="1"/>
  <c r="BE47" i="1"/>
  <c r="BC47" i="1"/>
  <c r="BA47" i="1"/>
  <c r="AY47" i="1"/>
  <c r="AW47" i="1"/>
  <c r="AU47" i="1"/>
  <c r="AS47" i="1"/>
  <c r="AQ47" i="1"/>
  <c r="AO47" i="1"/>
  <c r="AM47" i="1"/>
  <c r="AK47" i="1"/>
  <c r="AI47" i="1"/>
  <c r="AG47" i="1"/>
  <c r="AE47" i="1"/>
  <c r="AC47" i="1"/>
  <c r="AA47" i="1"/>
  <c r="Y47" i="1"/>
  <c r="W47" i="1"/>
  <c r="U47" i="1"/>
  <c r="S47" i="1"/>
  <c r="Q47" i="1"/>
  <c r="P47" i="1"/>
  <c r="O47" i="1"/>
  <c r="EI46" i="1"/>
  <c r="EH46" i="1"/>
  <c r="DX46" i="1"/>
  <c r="DV46" i="1"/>
  <c r="DV45" i="1" s="1"/>
  <c r="DR46" i="1"/>
  <c r="DP46" i="1"/>
  <c r="DP45" i="1" s="1"/>
  <c r="DN46" i="1"/>
  <c r="DN45" i="1" s="1"/>
  <c r="DL46" i="1"/>
  <c r="DL45" i="1" s="1"/>
  <c r="DJ46" i="1"/>
  <c r="DH46" i="1"/>
  <c r="DH45" i="1" s="1"/>
  <c r="DF46" i="1"/>
  <c r="DF45" i="1" s="1"/>
  <c r="DD46" i="1"/>
  <c r="DD45" i="1" s="1"/>
  <c r="DB46" i="1"/>
  <c r="CZ46" i="1"/>
  <c r="CX46" i="1"/>
  <c r="CX45" i="1" s="1"/>
  <c r="CV46" i="1"/>
  <c r="CV45" i="1" s="1"/>
  <c r="CT46" i="1"/>
  <c r="CT45" i="1" s="1"/>
  <c r="CR46" i="1"/>
  <c r="CR45" i="1" s="1"/>
  <c r="CP46" i="1"/>
  <c r="CP45" i="1" s="1"/>
  <c r="CN46" i="1"/>
  <c r="CN45" i="1" s="1"/>
  <c r="CL46" i="1"/>
  <c r="CJ46" i="1"/>
  <c r="CJ45" i="1" s="1"/>
  <c r="CH46" i="1"/>
  <c r="CH45" i="1" s="1"/>
  <c r="CF46" i="1"/>
  <c r="CF45" i="1" s="1"/>
  <c r="CD46" i="1"/>
  <c r="CD45" i="1" s="1"/>
  <c r="CB46" i="1"/>
  <c r="CB45" i="1" s="1"/>
  <c r="BZ46" i="1"/>
  <c r="BX46" i="1"/>
  <c r="BX45" i="1" s="1"/>
  <c r="BV46" i="1"/>
  <c r="BV45" i="1" s="1"/>
  <c r="BT46" i="1"/>
  <c r="BT45" i="1" s="1"/>
  <c r="BR46" i="1"/>
  <c r="BR45" i="1" s="1"/>
  <c r="BP46" i="1"/>
  <c r="BP45" i="1" s="1"/>
  <c r="BN46" i="1"/>
  <c r="BN45" i="1" s="1"/>
  <c r="BL46" i="1"/>
  <c r="BL45" i="1" s="1"/>
  <c r="BJ46" i="1"/>
  <c r="BJ45" i="1" s="1"/>
  <c r="BH46" i="1"/>
  <c r="BH45" i="1" s="1"/>
  <c r="BF46" i="1"/>
  <c r="BF45" i="1" s="1"/>
  <c r="BD46" i="1"/>
  <c r="BB46" i="1"/>
  <c r="AZ46" i="1"/>
  <c r="AZ45" i="1" s="1"/>
  <c r="AX46" i="1"/>
  <c r="AX45" i="1" s="1"/>
  <c r="AV46" i="1"/>
  <c r="AV45" i="1" s="1"/>
  <c r="AT46" i="1"/>
  <c r="AT45" i="1" s="1"/>
  <c r="AR46" i="1"/>
  <c r="AR45" i="1" s="1"/>
  <c r="AP46" i="1"/>
  <c r="AN46" i="1"/>
  <c r="AN45" i="1" s="1"/>
  <c r="AL46" i="1"/>
  <c r="AL45" i="1" s="1"/>
  <c r="AJ46" i="1"/>
  <c r="AJ45" i="1" s="1"/>
  <c r="AH46" i="1"/>
  <c r="AF46" i="1"/>
  <c r="AF45" i="1" s="1"/>
  <c r="AD46" i="1"/>
  <c r="AD45" i="1" s="1"/>
  <c r="AB46" i="1"/>
  <c r="AB45" i="1" s="1"/>
  <c r="Z46" i="1"/>
  <c r="Z45" i="1" s="1"/>
  <c r="X46" i="1"/>
  <c r="X45" i="1" s="1"/>
  <c r="V46" i="1"/>
  <c r="V45" i="1" s="1"/>
  <c r="T46" i="1"/>
  <c r="T45" i="1" s="1"/>
  <c r="R46" i="1"/>
  <c r="P46" i="1"/>
  <c r="EI45" i="1"/>
  <c r="EF45" i="1"/>
  <c r="EE45" i="1"/>
  <c r="ED45" i="1"/>
  <c r="EC45" i="1"/>
  <c r="EB45" i="1"/>
  <c r="EA45" i="1"/>
  <c r="DZ45" i="1"/>
  <c r="DY45" i="1"/>
  <c r="DX45" i="1"/>
  <c r="DW45" i="1"/>
  <c r="DU45" i="1"/>
  <c r="DT45" i="1"/>
  <c r="DS45" i="1"/>
  <c r="DR45" i="1"/>
  <c r="DQ45" i="1"/>
  <c r="DO45" i="1"/>
  <c r="DM45" i="1"/>
  <c r="DK45" i="1"/>
  <c r="DJ45" i="1"/>
  <c r="DI45" i="1"/>
  <c r="DG45" i="1"/>
  <c r="DE45" i="1"/>
  <c r="DC45" i="1"/>
  <c r="DB45" i="1"/>
  <c r="DA45" i="1"/>
  <c r="CZ45" i="1"/>
  <c r="CY45" i="1"/>
  <c r="CW45" i="1"/>
  <c r="CU45" i="1"/>
  <c r="CS45" i="1"/>
  <c r="CQ45" i="1"/>
  <c r="CO45" i="1"/>
  <c r="CM45" i="1"/>
  <c r="CL45" i="1"/>
  <c r="CK45" i="1"/>
  <c r="CI45" i="1"/>
  <c r="CG45" i="1"/>
  <c r="CE45" i="1"/>
  <c r="CC45" i="1"/>
  <c r="CA45" i="1"/>
  <c r="BZ45" i="1"/>
  <c r="BY45" i="1"/>
  <c r="BW45" i="1"/>
  <c r="BU45" i="1"/>
  <c r="BS45" i="1"/>
  <c r="BQ45" i="1"/>
  <c r="BO45" i="1"/>
  <c r="BM45" i="1"/>
  <c r="BK45" i="1"/>
  <c r="BI45" i="1"/>
  <c r="BG45" i="1"/>
  <c r="BE45" i="1"/>
  <c r="BD45" i="1"/>
  <c r="BC45" i="1"/>
  <c r="BB45" i="1"/>
  <c r="BA45" i="1"/>
  <c r="AY45" i="1"/>
  <c r="AW45" i="1"/>
  <c r="AU45" i="1"/>
  <c r="AS45" i="1"/>
  <c r="AQ45" i="1"/>
  <c r="AP45" i="1"/>
  <c r="AO45" i="1"/>
  <c r="AM45" i="1"/>
  <c r="AK45" i="1"/>
  <c r="AI45" i="1"/>
  <c r="AH45" i="1"/>
  <c r="AG45" i="1"/>
  <c r="AE45" i="1"/>
  <c r="AC45" i="1"/>
  <c r="AA45" i="1"/>
  <c r="Y45" i="1"/>
  <c r="W45" i="1"/>
  <c r="U45" i="1"/>
  <c r="S45" i="1"/>
  <c r="R45" i="1"/>
  <c r="Q45" i="1"/>
  <c r="O45" i="1"/>
  <c r="EI44" i="1"/>
  <c r="EH44" i="1"/>
  <c r="DX44" i="1"/>
  <c r="DV44" i="1"/>
  <c r="DR44" i="1"/>
  <c r="DP44" i="1"/>
  <c r="DN44" i="1"/>
  <c r="DL44" i="1"/>
  <c r="DJ44" i="1"/>
  <c r="DH44" i="1"/>
  <c r="DF44" i="1"/>
  <c r="DD44" i="1"/>
  <c r="DB44" i="1"/>
  <c r="CZ44" i="1"/>
  <c r="CX44" i="1"/>
  <c r="CV44" i="1"/>
  <c r="CT44" i="1"/>
  <c r="CR44" i="1"/>
  <c r="CP44" i="1"/>
  <c r="CN44" i="1"/>
  <c r="CL44" i="1"/>
  <c r="CJ44" i="1"/>
  <c r="CH44" i="1"/>
  <c r="CF44" i="1"/>
  <c r="CD44" i="1"/>
  <c r="CB44" i="1"/>
  <c r="BZ44" i="1"/>
  <c r="BX44" i="1"/>
  <c r="BV44" i="1"/>
  <c r="BT44" i="1"/>
  <c r="BR44" i="1"/>
  <c r="BP44" i="1"/>
  <c r="BN44" i="1"/>
  <c r="BL44" i="1"/>
  <c r="BJ44" i="1"/>
  <c r="BH44" i="1"/>
  <c r="BF44" i="1"/>
  <c r="BD44" i="1"/>
  <c r="BB44" i="1"/>
  <c r="AZ44" i="1"/>
  <c r="AX44" i="1"/>
  <c r="AV44" i="1"/>
  <c r="AT44" i="1"/>
  <c r="AR44" i="1"/>
  <c r="AP44" i="1"/>
  <c r="AN44" i="1"/>
  <c r="AL44" i="1"/>
  <c r="AJ44" i="1"/>
  <c r="AH44" i="1"/>
  <c r="AF44" i="1"/>
  <c r="AD44" i="1"/>
  <c r="AB44" i="1"/>
  <c r="Z44" i="1"/>
  <c r="X44" i="1"/>
  <c r="V44" i="1"/>
  <c r="T44" i="1"/>
  <c r="R44" i="1"/>
  <c r="P44" i="1"/>
  <c r="EI43" i="1"/>
  <c r="EI42" i="1" s="1"/>
  <c r="EH43" i="1"/>
  <c r="DX43" i="1"/>
  <c r="DX42" i="1" s="1"/>
  <c r="DV43" i="1"/>
  <c r="DR43" i="1"/>
  <c r="DP43" i="1"/>
  <c r="DP42" i="1" s="1"/>
  <c r="DN43" i="1"/>
  <c r="DL43" i="1"/>
  <c r="DJ43" i="1"/>
  <c r="DJ42" i="1" s="1"/>
  <c r="DH43" i="1"/>
  <c r="DF43" i="1"/>
  <c r="DD43" i="1"/>
  <c r="DD42" i="1" s="1"/>
  <c r="DB43" i="1"/>
  <c r="CZ43" i="1"/>
  <c r="CX43" i="1"/>
  <c r="CX42" i="1" s="1"/>
  <c r="CV43" i="1"/>
  <c r="CT43" i="1"/>
  <c r="CT42" i="1" s="1"/>
  <c r="CR43" i="1"/>
  <c r="CR42" i="1" s="1"/>
  <c r="CP43" i="1"/>
  <c r="CN43" i="1"/>
  <c r="CL43" i="1"/>
  <c r="CL42" i="1" s="1"/>
  <c r="CJ43" i="1"/>
  <c r="CH43" i="1"/>
  <c r="CH42" i="1" s="1"/>
  <c r="CF43" i="1"/>
  <c r="CF42" i="1" s="1"/>
  <c r="CD43" i="1"/>
  <c r="CB43" i="1"/>
  <c r="BZ43" i="1"/>
  <c r="BZ42" i="1" s="1"/>
  <c r="BX43" i="1"/>
  <c r="BV43" i="1"/>
  <c r="BT43" i="1"/>
  <c r="BT42" i="1" s="1"/>
  <c r="BR43" i="1"/>
  <c r="BP43" i="1"/>
  <c r="BN43" i="1"/>
  <c r="BN42" i="1" s="1"/>
  <c r="BL43" i="1"/>
  <c r="BJ43" i="1"/>
  <c r="BH43" i="1"/>
  <c r="BH42" i="1" s="1"/>
  <c r="BF43" i="1"/>
  <c r="BD43" i="1"/>
  <c r="BB43" i="1"/>
  <c r="BB42" i="1" s="1"/>
  <c r="AZ43" i="1"/>
  <c r="AX43" i="1"/>
  <c r="AV43" i="1"/>
  <c r="AV42" i="1" s="1"/>
  <c r="AT43" i="1"/>
  <c r="AR43" i="1"/>
  <c r="AP43" i="1"/>
  <c r="AP42" i="1" s="1"/>
  <c r="AN43" i="1"/>
  <c r="AL43" i="1"/>
  <c r="AJ43" i="1"/>
  <c r="AJ42" i="1" s="1"/>
  <c r="AH43" i="1"/>
  <c r="AF43" i="1"/>
  <c r="AD43" i="1"/>
  <c r="AD42" i="1" s="1"/>
  <c r="AB43" i="1"/>
  <c r="Z43" i="1"/>
  <c r="Z42" i="1" s="1"/>
  <c r="X43" i="1"/>
  <c r="X42" i="1" s="1"/>
  <c r="V43" i="1"/>
  <c r="T43" i="1"/>
  <c r="R43" i="1"/>
  <c r="R42" i="1" s="1"/>
  <c r="P43" i="1"/>
  <c r="EF42" i="1"/>
  <c r="EE42" i="1"/>
  <c r="ED42" i="1"/>
  <c r="EC42" i="1"/>
  <c r="EB42" i="1"/>
  <c r="EA42" i="1"/>
  <c r="DZ42" i="1"/>
  <c r="DY42" i="1"/>
  <c r="DW42" i="1"/>
  <c r="DU42" i="1"/>
  <c r="DT42" i="1"/>
  <c r="DS42" i="1"/>
  <c r="DQ42" i="1"/>
  <c r="DO42" i="1"/>
  <c r="DM42" i="1"/>
  <c r="DK42" i="1"/>
  <c r="DI42" i="1"/>
  <c r="DG42" i="1"/>
  <c r="DF42" i="1"/>
  <c r="DE42" i="1"/>
  <c r="DC42" i="1"/>
  <c r="DA42" i="1"/>
  <c r="CY42" i="1"/>
  <c r="CW42" i="1"/>
  <c r="CU42" i="1"/>
  <c r="CS42" i="1"/>
  <c r="CQ42" i="1"/>
  <c r="CO42" i="1"/>
  <c r="CM42" i="1"/>
  <c r="CK42" i="1"/>
  <c r="CI42" i="1"/>
  <c r="CG42" i="1"/>
  <c r="CE42" i="1"/>
  <c r="CC42" i="1"/>
  <c r="CA42" i="1"/>
  <c r="BY42" i="1"/>
  <c r="BW42" i="1"/>
  <c r="BV42" i="1"/>
  <c r="BU42" i="1"/>
  <c r="BS42" i="1"/>
  <c r="BQ42" i="1"/>
  <c r="BO42" i="1"/>
  <c r="BM42" i="1"/>
  <c r="BK42" i="1"/>
  <c r="BI42" i="1"/>
  <c r="BG42" i="1"/>
  <c r="BE42" i="1"/>
  <c r="BC42" i="1"/>
  <c r="BA42" i="1"/>
  <c r="AY42" i="1"/>
  <c r="AX42" i="1"/>
  <c r="AW42" i="1"/>
  <c r="AU42" i="1"/>
  <c r="AS42" i="1"/>
  <c r="AQ42" i="1"/>
  <c r="AO42" i="1"/>
  <c r="AM42" i="1"/>
  <c r="AL42" i="1"/>
  <c r="AK42" i="1"/>
  <c r="AI42" i="1"/>
  <c r="AG42" i="1"/>
  <c r="AE42" i="1"/>
  <c r="AC42" i="1"/>
  <c r="AA42" i="1"/>
  <c r="Y42" i="1"/>
  <c r="W42" i="1"/>
  <c r="U42" i="1"/>
  <c r="S42" i="1"/>
  <c r="Q42" i="1"/>
  <c r="O42" i="1"/>
  <c r="EI41" i="1"/>
  <c r="EH41" i="1"/>
  <c r="DX41" i="1"/>
  <c r="DV41" i="1"/>
  <c r="DR41" i="1"/>
  <c r="DP41" i="1"/>
  <c r="DN41" i="1"/>
  <c r="DL41" i="1"/>
  <c r="DJ41" i="1"/>
  <c r="DH41" i="1"/>
  <c r="DF41" i="1"/>
  <c r="DD41" i="1"/>
  <c r="DB41" i="1"/>
  <c r="CZ41" i="1"/>
  <c r="CX41" i="1"/>
  <c r="CV41" i="1"/>
  <c r="CT41" i="1"/>
  <c r="CR41" i="1"/>
  <c r="CP41" i="1"/>
  <c r="CN41" i="1"/>
  <c r="CL41" i="1"/>
  <c r="CJ41" i="1"/>
  <c r="CH41" i="1"/>
  <c r="CF41" i="1"/>
  <c r="CD41" i="1"/>
  <c r="CB41" i="1"/>
  <c r="BZ41" i="1"/>
  <c r="BX41" i="1"/>
  <c r="BV41" i="1"/>
  <c r="BT41" i="1"/>
  <c r="BR41" i="1"/>
  <c r="BP41" i="1"/>
  <c r="BN41" i="1"/>
  <c r="BL41" i="1"/>
  <c r="BJ41" i="1"/>
  <c r="BH41" i="1"/>
  <c r="BF41" i="1"/>
  <c r="BD41" i="1"/>
  <c r="BB41" i="1"/>
  <c r="AZ41" i="1"/>
  <c r="AX41" i="1"/>
  <c r="AV41" i="1"/>
  <c r="AT41" i="1"/>
  <c r="AR41" i="1"/>
  <c r="AP41" i="1"/>
  <c r="AN41" i="1"/>
  <c r="AL41" i="1"/>
  <c r="AJ41" i="1"/>
  <c r="AH41" i="1"/>
  <c r="AF41" i="1"/>
  <c r="AD41" i="1"/>
  <c r="AB41" i="1"/>
  <c r="Z41" i="1"/>
  <c r="X41" i="1"/>
  <c r="V41" i="1"/>
  <c r="T41" i="1"/>
  <c r="R41" i="1"/>
  <c r="P41" i="1"/>
  <c r="EI40" i="1"/>
  <c r="EH40" i="1"/>
  <c r="DX40" i="1"/>
  <c r="DV40" i="1"/>
  <c r="DR40" i="1"/>
  <c r="DP40" i="1"/>
  <c r="DN40" i="1"/>
  <c r="DL40" i="1"/>
  <c r="DJ40" i="1"/>
  <c r="DH40" i="1"/>
  <c r="DF40" i="1"/>
  <c r="DD40" i="1"/>
  <c r="DB40" i="1"/>
  <c r="CZ40" i="1"/>
  <c r="CX40" i="1"/>
  <c r="CV40" i="1"/>
  <c r="CT40" i="1"/>
  <c r="CR40" i="1"/>
  <c r="CP40" i="1"/>
  <c r="CN40" i="1"/>
  <c r="CL40" i="1"/>
  <c r="CJ40" i="1"/>
  <c r="CH40" i="1"/>
  <c r="CF40" i="1"/>
  <c r="CD40" i="1"/>
  <c r="CB40" i="1"/>
  <c r="BZ40" i="1"/>
  <c r="BX40" i="1"/>
  <c r="BV40" i="1"/>
  <c r="BT40" i="1"/>
  <c r="BR40" i="1"/>
  <c r="BP40" i="1"/>
  <c r="BN40" i="1"/>
  <c r="BL40" i="1"/>
  <c r="BJ40" i="1"/>
  <c r="BH40" i="1"/>
  <c r="BF40" i="1"/>
  <c r="BD40" i="1"/>
  <c r="BB40" i="1"/>
  <c r="AZ40" i="1"/>
  <c r="AX40" i="1"/>
  <c r="AV40" i="1"/>
  <c r="AT40" i="1"/>
  <c r="AR40" i="1"/>
  <c r="AP40" i="1"/>
  <c r="AN40" i="1"/>
  <c r="AL40" i="1"/>
  <c r="AJ40" i="1"/>
  <c r="AH40" i="1"/>
  <c r="AF40" i="1"/>
  <c r="AD40" i="1"/>
  <c r="AB40" i="1"/>
  <c r="Z40" i="1"/>
  <c r="X40" i="1"/>
  <c r="V40" i="1"/>
  <c r="T40" i="1"/>
  <c r="R40" i="1"/>
  <c r="P40" i="1"/>
  <c r="EI39" i="1"/>
  <c r="EH39" i="1"/>
  <c r="DX39" i="1"/>
  <c r="DX38" i="1" s="1"/>
  <c r="DV39" i="1"/>
  <c r="DR39" i="1"/>
  <c r="DP39" i="1"/>
  <c r="DN39" i="1"/>
  <c r="DL39" i="1"/>
  <c r="DL38" i="1" s="1"/>
  <c r="DJ39" i="1"/>
  <c r="DH39" i="1"/>
  <c r="DF39" i="1"/>
  <c r="DD39" i="1"/>
  <c r="DB39" i="1"/>
  <c r="CZ39" i="1"/>
  <c r="CX39" i="1"/>
  <c r="CV39" i="1"/>
  <c r="CT39" i="1"/>
  <c r="CR39" i="1"/>
  <c r="CP39" i="1"/>
  <c r="CN39" i="1"/>
  <c r="CL39" i="1"/>
  <c r="CJ39" i="1"/>
  <c r="CH39" i="1"/>
  <c r="CF39" i="1"/>
  <c r="CD39" i="1"/>
  <c r="CB39" i="1"/>
  <c r="BZ39" i="1"/>
  <c r="BX39" i="1"/>
  <c r="BV39" i="1"/>
  <c r="BT39" i="1"/>
  <c r="BR39" i="1"/>
  <c r="BP39" i="1"/>
  <c r="BP38" i="1" s="1"/>
  <c r="BN39" i="1"/>
  <c r="BL39" i="1"/>
  <c r="BJ39" i="1"/>
  <c r="BH39" i="1"/>
  <c r="BF39" i="1"/>
  <c r="BD39" i="1"/>
  <c r="BB39" i="1"/>
  <c r="AZ39" i="1"/>
  <c r="AX39" i="1"/>
  <c r="AV39" i="1"/>
  <c r="AT39" i="1"/>
  <c r="AR39" i="1"/>
  <c r="AP39" i="1"/>
  <c r="AN39" i="1"/>
  <c r="AN38" i="1" s="1"/>
  <c r="AL39" i="1"/>
  <c r="AJ39" i="1"/>
  <c r="AH39" i="1"/>
  <c r="AF39" i="1"/>
  <c r="AF38" i="1" s="1"/>
  <c r="AD39" i="1"/>
  <c r="AB39" i="1"/>
  <c r="Z39" i="1"/>
  <c r="X39" i="1"/>
  <c r="V39" i="1"/>
  <c r="T39" i="1"/>
  <c r="R39" i="1"/>
  <c r="P39" i="1"/>
  <c r="EF38" i="1"/>
  <c r="EE38" i="1"/>
  <c r="ED38" i="1"/>
  <c r="EC38" i="1"/>
  <c r="EB38" i="1"/>
  <c r="EA38" i="1"/>
  <c r="DZ38" i="1"/>
  <c r="DY38" i="1"/>
  <c r="DW38" i="1"/>
  <c r="DU38" i="1"/>
  <c r="DT38" i="1"/>
  <c r="DS38" i="1"/>
  <c r="DQ38" i="1"/>
  <c r="DO38" i="1"/>
  <c r="DM38" i="1"/>
  <c r="DK38" i="1"/>
  <c r="DI38" i="1"/>
  <c r="DG38" i="1"/>
  <c r="DE38" i="1"/>
  <c r="DC38" i="1"/>
  <c r="DA38" i="1"/>
  <c r="CY38" i="1"/>
  <c r="CW38" i="1"/>
  <c r="CU38" i="1"/>
  <c r="CS38" i="1"/>
  <c r="CQ38" i="1"/>
  <c r="CP38" i="1"/>
  <c r="CO38" i="1"/>
  <c r="CN38" i="1"/>
  <c r="CM38" i="1"/>
  <c r="CK38" i="1"/>
  <c r="CI38" i="1"/>
  <c r="CH38" i="1"/>
  <c r="CG38" i="1"/>
  <c r="CE38" i="1"/>
  <c r="CC38" i="1"/>
  <c r="CA38" i="1"/>
  <c r="BY38" i="1"/>
  <c r="BW38" i="1"/>
  <c r="BU38" i="1"/>
  <c r="BS38" i="1"/>
  <c r="BR38" i="1"/>
  <c r="BQ38" i="1"/>
  <c r="BO38" i="1"/>
  <c r="BM38" i="1"/>
  <c r="BK38" i="1"/>
  <c r="BJ38" i="1"/>
  <c r="BI38" i="1"/>
  <c r="BG38" i="1"/>
  <c r="BE38" i="1"/>
  <c r="BD38" i="1"/>
  <c r="BC38" i="1"/>
  <c r="BA38" i="1"/>
  <c r="AY38" i="1"/>
  <c r="AX38" i="1"/>
  <c r="AW38" i="1"/>
  <c r="AU38" i="1"/>
  <c r="AS38" i="1"/>
  <c r="AQ38" i="1"/>
  <c r="AO38" i="1"/>
  <c r="AM38" i="1"/>
  <c r="AK38" i="1"/>
  <c r="AI38" i="1"/>
  <c r="AG38" i="1"/>
  <c r="AE38" i="1"/>
  <c r="AC38" i="1"/>
  <c r="AA38" i="1"/>
  <c r="Y38" i="1"/>
  <c r="W38" i="1"/>
  <c r="V38" i="1"/>
  <c r="U38" i="1"/>
  <c r="S38" i="1"/>
  <c r="Q38" i="1"/>
  <c r="O38" i="1"/>
  <c r="EI37" i="1"/>
  <c r="EI36" i="1" s="1"/>
  <c r="EH37" i="1"/>
  <c r="DX37" i="1"/>
  <c r="DV37" i="1"/>
  <c r="DV36" i="1" s="1"/>
  <c r="DR37" i="1"/>
  <c r="DR36" i="1" s="1"/>
  <c r="DP37" i="1"/>
  <c r="DP36" i="1" s="1"/>
  <c r="DN37" i="1"/>
  <c r="DN36" i="1" s="1"/>
  <c r="DL37" i="1"/>
  <c r="DJ37" i="1"/>
  <c r="DH37" i="1"/>
  <c r="DH36" i="1" s="1"/>
  <c r="DF37" i="1"/>
  <c r="DF36" i="1" s="1"/>
  <c r="DD37" i="1"/>
  <c r="DD36" i="1" s="1"/>
  <c r="DB37" i="1"/>
  <c r="DB36" i="1" s="1"/>
  <c r="CZ37" i="1"/>
  <c r="CX37" i="1"/>
  <c r="CV37" i="1"/>
  <c r="CV36" i="1" s="1"/>
  <c r="CT37" i="1"/>
  <c r="CT36" i="1" s="1"/>
  <c r="CR37" i="1"/>
  <c r="CR36" i="1" s="1"/>
  <c r="CP37" i="1"/>
  <c r="CP36" i="1" s="1"/>
  <c r="CN37" i="1"/>
  <c r="CN36" i="1" s="1"/>
  <c r="CL37" i="1"/>
  <c r="CL36" i="1" s="1"/>
  <c r="CJ37" i="1"/>
  <c r="CJ36" i="1" s="1"/>
  <c r="CH37" i="1"/>
  <c r="CH36" i="1" s="1"/>
  <c r="CF37" i="1"/>
  <c r="CF36" i="1" s="1"/>
  <c r="CD37" i="1"/>
  <c r="CD36" i="1" s="1"/>
  <c r="CB37" i="1"/>
  <c r="CB36" i="1" s="1"/>
  <c r="BZ37" i="1"/>
  <c r="BX37" i="1"/>
  <c r="BX36" i="1" s="1"/>
  <c r="BV37" i="1"/>
  <c r="BV36" i="1" s="1"/>
  <c r="BT37" i="1"/>
  <c r="BT36" i="1" s="1"/>
  <c r="BR37" i="1"/>
  <c r="BR36" i="1" s="1"/>
  <c r="BP37" i="1"/>
  <c r="BN37" i="1"/>
  <c r="BN36" i="1" s="1"/>
  <c r="BL37" i="1"/>
  <c r="BL36" i="1" s="1"/>
  <c r="BJ37" i="1"/>
  <c r="BJ36" i="1" s="1"/>
  <c r="BH37" i="1"/>
  <c r="BH36" i="1" s="1"/>
  <c r="BF37" i="1"/>
  <c r="BD37" i="1"/>
  <c r="BD36" i="1" s="1"/>
  <c r="BB37" i="1"/>
  <c r="BB36" i="1" s="1"/>
  <c r="AZ37" i="1"/>
  <c r="AZ36" i="1" s="1"/>
  <c r="AX37" i="1"/>
  <c r="AX36" i="1" s="1"/>
  <c r="AV37" i="1"/>
  <c r="AV36" i="1" s="1"/>
  <c r="AT37" i="1"/>
  <c r="AT36" i="1" s="1"/>
  <c r="AR37" i="1"/>
  <c r="AP37" i="1"/>
  <c r="AN37" i="1"/>
  <c r="AN36" i="1" s="1"/>
  <c r="AL37" i="1"/>
  <c r="AL36" i="1" s="1"/>
  <c r="AJ37" i="1"/>
  <c r="AJ36" i="1" s="1"/>
  <c r="AH37" i="1"/>
  <c r="AH36" i="1" s="1"/>
  <c r="AF37" i="1"/>
  <c r="AF36" i="1" s="1"/>
  <c r="AD37" i="1"/>
  <c r="AD36" i="1" s="1"/>
  <c r="AB37" i="1"/>
  <c r="AB36" i="1" s="1"/>
  <c r="Z37" i="1"/>
  <c r="Z36" i="1" s="1"/>
  <c r="X37" i="1"/>
  <c r="X36" i="1" s="1"/>
  <c r="V37" i="1"/>
  <c r="V36" i="1" s="1"/>
  <c r="T37" i="1"/>
  <c r="T36" i="1" s="1"/>
  <c r="R37" i="1"/>
  <c r="P37" i="1"/>
  <c r="EF36" i="1"/>
  <c r="EE36" i="1"/>
  <c r="ED36" i="1"/>
  <c r="EC36" i="1"/>
  <c r="EB36" i="1"/>
  <c r="EA36" i="1"/>
  <c r="DZ36" i="1"/>
  <c r="DY36" i="1"/>
  <c r="DX36" i="1"/>
  <c r="DW36" i="1"/>
  <c r="DU36" i="1"/>
  <c r="DT36" i="1"/>
  <c r="DS36" i="1"/>
  <c r="DQ36" i="1"/>
  <c r="DO36" i="1"/>
  <c r="DM36" i="1"/>
  <c r="DL36" i="1"/>
  <c r="DK36" i="1"/>
  <c r="DJ36" i="1"/>
  <c r="DI36" i="1"/>
  <c r="DG36" i="1"/>
  <c r="DE36" i="1"/>
  <c r="DC36" i="1"/>
  <c r="DA36" i="1"/>
  <c r="CZ36" i="1"/>
  <c r="CY36" i="1"/>
  <c r="CX36" i="1"/>
  <c r="CW36" i="1"/>
  <c r="CU36" i="1"/>
  <c r="CS36" i="1"/>
  <c r="CQ36" i="1"/>
  <c r="CO36" i="1"/>
  <c r="CM36" i="1"/>
  <c r="CK36" i="1"/>
  <c r="CI36" i="1"/>
  <c r="CG36" i="1"/>
  <c r="CE36" i="1"/>
  <c r="CC36" i="1"/>
  <c r="CA36" i="1"/>
  <c r="BZ36" i="1"/>
  <c r="BY36" i="1"/>
  <c r="BW36" i="1"/>
  <c r="BU36" i="1"/>
  <c r="BS36" i="1"/>
  <c r="BQ36" i="1"/>
  <c r="BP36" i="1"/>
  <c r="BO36" i="1"/>
  <c r="BM36" i="1"/>
  <c r="BK36" i="1"/>
  <c r="BI36" i="1"/>
  <c r="BG36" i="1"/>
  <c r="BF36" i="1"/>
  <c r="BE36" i="1"/>
  <c r="BC36" i="1"/>
  <c r="BA36" i="1"/>
  <c r="AY36" i="1"/>
  <c r="AW36" i="1"/>
  <c r="AU36" i="1"/>
  <c r="AS36" i="1"/>
  <c r="AR36" i="1"/>
  <c r="AQ36" i="1"/>
  <c r="AP36" i="1"/>
  <c r="AO36" i="1"/>
  <c r="AM36" i="1"/>
  <c r="AK36" i="1"/>
  <c r="AI36" i="1"/>
  <c r="AG36" i="1"/>
  <c r="AE36" i="1"/>
  <c r="AC36" i="1"/>
  <c r="AA36" i="1"/>
  <c r="Y36" i="1"/>
  <c r="W36" i="1"/>
  <c r="U36" i="1"/>
  <c r="S36" i="1"/>
  <c r="R36" i="1"/>
  <c r="Q36" i="1"/>
  <c r="O36" i="1"/>
  <c r="EI35" i="1"/>
  <c r="EF35" i="1"/>
  <c r="EB35" i="1"/>
  <c r="DV35" i="1"/>
  <c r="AB35" i="1"/>
  <c r="Z35" i="1"/>
  <c r="X35" i="1"/>
  <c r="V35" i="1"/>
  <c r="T35" i="1"/>
  <c r="R35" i="1"/>
  <c r="P35" i="1"/>
  <c r="EI34" i="1"/>
  <c r="EF34" i="1"/>
  <c r="EB34" i="1"/>
  <c r="DV34" i="1"/>
  <c r="AB34" i="1"/>
  <c r="Z34" i="1"/>
  <c r="X34" i="1"/>
  <c r="V34" i="1"/>
  <c r="T34" i="1"/>
  <c r="R34" i="1"/>
  <c r="P34" i="1"/>
  <c r="EI33" i="1"/>
  <c r="EH33" i="1"/>
  <c r="EF33" i="1"/>
  <c r="ED33" i="1"/>
  <c r="EB33" i="1"/>
  <c r="DZ33" i="1"/>
  <c r="DX33" i="1"/>
  <c r="DV33" i="1"/>
  <c r="DR33" i="1"/>
  <c r="DP33" i="1"/>
  <c r="DN33" i="1"/>
  <c r="DN31" i="1" s="1"/>
  <c r="DL33" i="1"/>
  <c r="DJ33" i="1"/>
  <c r="DH33" i="1"/>
  <c r="DF33" i="1"/>
  <c r="DD33" i="1"/>
  <c r="DB33" i="1"/>
  <c r="DB31" i="1" s="1"/>
  <c r="CZ33" i="1"/>
  <c r="CX33" i="1"/>
  <c r="CV33" i="1"/>
  <c r="CT33" i="1"/>
  <c r="CR33" i="1"/>
  <c r="CP33" i="1"/>
  <c r="CP31" i="1" s="1"/>
  <c r="CN33" i="1"/>
  <c r="CL33" i="1"/>
  <c r="CJ33" i="1"/>
  <c r="CH33" i="1"/>
  <c r="CF33" i="1"/>
  <c r="CD33" i="1"/>
  <c r="CD31" i="1" s="1"/>
  <c r="CB33" i="1"/>
  <c r="BZ33" i="1"/>
  <c r="BX33" i="1"/>
  <c r="BV33" i="1"/>
  <c r="BT33" i="1"/>
  <c r="BR33" i="1"/>
  <c r="BR31" i="1" s="1"/>
  <c r="BP33" i="1"/>
  <c r="BN33" i="1"/>
  <c r="BL33" i="1"/>
  <c r="BJ33" i="1"/>
  <c r="BH33" i="1"/>
  <c r="BF33" i="1"/>
  <c r="BF31" i="1" s="1"/>
  <c r="BD33" i="1"/>
  <c r="BB33" i="1"/>
  <c r="AZ33" i="1"/>
  <c r="AX33" i="1"/>
  <c r="AV33" i="1"/>
  <c r="AT33" i="1"/>
  <c r="AT31" i="1" s="1"/>
  <c r="AR33" i="1"/>
  <c r="AP33" i="1"/>
  <c r="AN33" i="1"/>
  <c r="AN31" i="1" s="1"/>
  <c r="AL33" i="1"/>
  <c r="AJ33" i="1"/>
  <c r="AH33" i="1"/>
  <c r="AH31" i="1" s="1"/>
  <c r="AF33" i="1"/>
  <c r="AD33" i="1"/>
  <c r="AB33" i="1"/>
  <c r="Z33" i="1"/>
  <c r="X33" i="1"/>
  <c r="V33" i="1"/>
  <c r="T33" i="1"/>
  <c r="R33" i="1"/>
  <c r="P33" i="1"/>
  <c r="EI32" i="1"/>
  <c r="EH32" i="1"/>
  <c r="EF32" i="1"/>
  <c r="ED32" i="1"/>
  <c r="ED31" i="1" s="1"/>
  <c r="EB32" i="1"/>
  <c r="DZ32" i="1"/>
  <c r="DX32" i="1"/>
  <c r="DV32" i="1"/>
  <c r="DR32" i="1"/>
  <c r="DP32" i="1"/>
  <c r="DP31" i="1" s="1"/>
  <c r="DN32" i="1"/>
  <c r="DL32" i="1"/>
  <c r="DJ32" i="1"/>
  <c r="DH32" i="1"/>
  <c r="DF32" i="1"/>
  <c r="DD32" i="1"/>
  <c r="DD31" i="1" s="1"/>
  <c r="DB32" i="1"/>
  <c r="CZ32" i="1"/>
  <c r="CX32" i="1"/>
  <c r="CV32" i="1"/>
  <c r="CT32" i="1"/>
  <c r="CR32" i="1"/>
  <c r="CR31" i="1" s="1"/>
  <c r="CP32" i="1"/>
  <c r="CN32" i="1"/>
  <c r="CL32" i="1"/>
  <c r="CL31" i="1" s="1"/>
  <c r="CJ32" i="1"/>
  <c r="CH32" i="1"/>
  <c r="CF32" i="1"/>
  <c r="CF31" i="1" s="1"/>
  <c r="CD32" i="1"/>
  <c r="CB32" i="1"/>
  <c r="BZ32" i="1"/>
  <c r="BZ31" i="1" s="1"/>
  <c r="BX32" i="1"/>
  <c r="BV32" i="1"/>
  <c r="BT32" i="1"/>
  <c r="BT31" i="1" s="1"/>
  <c r="BR32" i="1"/>
  <c r="BP32" i="1"/>
  <c r="BN32" i="1"/>
  <c r="BN31" i="1" s="1"/>
  <c r="BL32" i="1"/>
  <c r="BJ32" i="1"/>
  <c r="BH32" i="1"/>
  <c r="BH31" i="1" s="1"/>
  <c r="BF32" i="1"/>
  <c r="BD32" i="1"/>
  <c r="BB32" i="1"/>
  <c r="BB31" i="1" s="1"/>
  <c r="AZ32" i="1"/>
  <c r="AX32" i="1"/>
  <c r="AV32" i="1"/>
  <c r="AV31" i="1" s="1"/>
  <c r="AT32" i="1"/>
  <c r="AR32" i="1"/>
  <c r="AP32" i="1"/>
  <c r="AP31" i="1" s="1"/>
  <c r="AN32" i="1"/>
  <c r="AL32" i="1"/>
  <c r="AJ32" i="1"/>
  <c r="AJ31" i="1" s="1"/>
  <c r="AH32" i="1"/>
  <c r="AF32" i="1"/>
  <c r="AD32" i="1"/>
  <c r="AB32" i="1"/>
  <c r="Z32" i="1"/>
  <c r="X32" i="1"/>
  <c r="V32" i="1"/>
  <c r="T32" i="1"/>
  <c r="R32" i="1"/>
  <c r="R31" i="1" s="1"/>
  <c r="P32" i="1"/>
  <c r="EI31" i="1"/>
  <c r="EF31" i="1"/>
  <c r="EE31" i="1"/>
  <c r="EC31" i="1"/>
  <c r="EA31" i="1"/>
  <c r="DY31" i="1"/>
  <c r="DW31" i="1"/>
  <c r="DV31" i="1"/>
  <c r="DU31" i="1"/>
  <c r="DT31" i="1"/>
  <c r="DS31" i="1"/>
  <c r="DQ31" i="1"/>
  <c r="DO31" i="1"/>
  <c r="DM31" i="1"/>
  <c r="DK31" i="1"/>
  <c r="DI31" i="1"/>
  <c r="DH31" i="1"/>
  <c r="DG31" i="1"/>
  <c r="DE31" i="1"/>
  <c r="DC31" i="1"/>
  <c r="DA31" i="1"/>
  <c r="CY31" i="1"/>
  <c r="CW31" i="1"/>
  <c r="CV31" i="1"/>
  <c r="CU31" i="1"/>
  <c r="CS31" i="1"/>
  <c r="CQ31" i="1"/>
  <c r="CO31" i="1"/>
  <c r="CM31" i="1"/>
  <c r="CK31" i="1"/>
  <c r="CI31" i="1"/>
  <c r="CG31" i="1"/>
  <c r="CE31" i="1"/>
  <c r="CC31" i="1"/>
  <c r="CA31" i="1"/>
  <c r="BY31" i="1"/>
  <c r="BX31" i="1"/>
  <c r="BW31" i="1"/>
  <c r="BU31" i="1"/>
  <c r="BS31" i="1"/>
  <c r="BQ31" i="1"/>
  <c r="BO31" i="1"/>
  <c r="BM31" i="1"/>
  <c r="BL31" i="1"/>
  <c r="BK31" i="1"/>
  <c r="BI31" i="1"/>
  <c r="BG31" i="1"/>
  <c r="BE31" i="1"/>
  <c r="BC31" i="1"/>
  <c r="BA31" i="1"/>
  <c r="AY31" i="1"/>
  <c r="AW31" i="1"/>
  <c r="AU31" i="1"/>
  <c r="AS31" i="1"/>
  <c r="AQ31" i="1"/>
  <c r="AO31" i="1"/>
  <c r="AM31" i="1"/>
  <c r="AK31" i="1"/>
  <c r="AI31" i="1"/>
  <c r="AG31" i="1"/>
  <c r="AE31" i="1"/>
  <c r="AC31" i="1"/>
  <c r="AB31" i="1"/>
  <c r="AA31" i="1"/>
  <c r="Y31" i="1"/>
  <c r="W31" i="1"/>
  <c r="V31" i="1"/>
  <c r="U31" i="1"/>
  <c r="S31" i="1"/>
  <c r="Q31" i="1"/>
  <c r="O31" i="1"/>
  <c r="EI30" i="1"/>
  <c r="EH30" i="1"/>
  <c r="DX30" i="1"/>
  <c r="DV30" i="1"/>
  <c r="DR30" i="1"/>
  <c r="DP30" i="1"/>
  <c r="DN30" i="1"/>
  <c r="DL30" i="1"/>
  <c r="DJ30" i="1"/>
  <c r="DH30" i="1"/>
  <c r="DF30" i="1"/>
  <c r="DD30" i="1"/>
  <c r="DB30" i="1"/>
  <c r="CZ30" i="1"/>
  <c r="CX30" i="1"/>
  <c r="CV30" i="1"/>
  <c r="CT30" i="1"/>
  <c r="CR30" i="1"/>
  <c r="CP30" i="1"/>
  <c r="CN30" i="1"/>
  <c r="CL30" i="1"/>
  <c r="CJ30" i="1"/>
  <c r="CH30" i="1"/>
  <c r="CF30" i="1"/>
  <c r="CD30" i="1"/>
  <c r="CB30" i="1"/>
  <c r="BZ30" i="1"/>
  <c r="BX30" i="1"/>
  <c r="BV30" i="1"/>
  <c r="BT30" i="1"/>
  <c r="BR30" i="1"/>
  <c r="BP30" i="1"/>
  <c r="BN30" i="1"/>
  <c r="BL30" i="1"/>
  <c r="BJ30" i="1"/>
  <c r="BH30" i="1"/>
  <c r="BF30" i="1"/>
  <c r="BD30" i="1"/>
  <c r="BB30" i="1"/>
  <c r="AZ30" i="1"/>
  <c r="AX30" i="1"/>
  <c r="AV30" i="1"/>
  <c r="AT30" i="1"/>
  <c r="AR30" i="1"/>
  <c r="AP30" i="1"/>
  <c r="AN30" i="1"/>
  <c r="AL30" i="1"/>
  <c r="AJ30" i="1"/>
  <c r="AH30" i="1"/>
  <c r="AF30" i="1"/>
  <c r="AD30" i="1"/>
  <c r="AB30" i="1"/>
  <c r="Z30" i="1"/>
  <c r="X30" i="1"/>
  <c r="V30" i="1"/>
  <c r="T30" i="1"/>
  <c r="R30" i="1"/>
  <c r="P30" i="1"/>
  <c r="EI29" i="1"/>
  <c r="EH29" i="1"/>
  <c r="DX29" i="1"/>
  <c r="DV29" i="1"/>
  <c r="DR29" i="1"/>
  <c r="DP29" i="1"/>
  <c r="DN29" i="1"/>
  <c r="DL29" i="1"/>
  <c r="DJ29" i="1"/>
  <c r="DH29" i="1"/>
  <c r="DF29" i="1"/>
  <c r="DD29" i="1"/>
  <c r="DB29" i="1"/>
  <c r="CZ29" i="1"/>
  <c r="CX29" i="1"/>
  <c r="CX27" i="1" s="1"/>
  <c r="CV29" i="1"/>
  <c r="CT29" i="1"/>
  <c r="CR29" i="1"/>
  <c r="CP29" i="1"/>
  <c r="CN29" i="1"/>
  <c r="CL29" i="1"/>
  <c r="CJ29" i="1"/>
  <c r="CH29" i="1"/>
  <c r="CF29" i="1"/>
  <c r="CD29" i="1"/>
  <c r="CB29" i="1"/>
  <c r="BZ29" i="1"/>
  <c r="BX29" i="1"/>
  <c r="BV29" i="1"/>
  <c r="BT29" i="1"/>
  <c r="BR29" i="1"/>
  <c r="BP29" i="1"/>
  <c r="BN29" i="1"/>
  <c r="BL29" i="1"/>
  <c r="BJ29" i="1"/>
  <c r="BH29" i="1"/>
  <c r="BF29" i="1"/>
  <c r="BD29" i="1"/>
  <c r="BB29" i="1"/>
  <c r="AZ29" i="1"/>
  <c r="AX29" i="1"/>
  <c r="AV29" i="1"/>
  <c r="AT29" i="1"/>
  <c r="AR29" i="1"/>
  <c r="AP29" i="1"/>
  <c r="AN29" i="1"/>
  <c r="AL29" i="1"/>
  <c r="AJ29" i="1"/>
  <c r="AH29" i="1"/>
  <c r="AF29" i="1"/>
  <c r="AD29" i="1"/>
  <c r="AB29" i="1"/>
  <c r="Z29" i="1"/>
  <c r="X29" i="1"/>
  <c r="V29" i="1"/>
  <c r="T29" i="1"/>
  <c r="R29" i="1"/>
  <c r="P29" i="1"/>
  <c r="EI28" i="1"/>
  <c r="EI27" i="1" s="1"/>
  <c r="EH28" i="1"/>
  <c r="DX28" i="1"/>
  <c r="DV28" i="1"/>
  <c r="DR28" i="1"/>
  <c r="DP28" i="1"/>
  <c r="DN28" i="1"/>
  <c r="DL28" i="1"/>
  <c r="DJ28" i="1"/>
  <c r="DH28" i="1"/>
  <c r="DF28" i="1"/>
  <c r="DD28" i="1"/>
  <c r="DB28" i="1"/>
  <c r="CZ28" i="1"/>
  <c r="CX28" i="1"/>
  <c r="CV28" i="1"/>
  <c r="CT28" i="1"/>
  <c r="CR28" i="1"/>
  <c r="CP28" i="1"/>
  <c r="CN28" i="1"/>
  <c r="CL28" i="1"/>
  <c r="CJ28" i="1"/>
  <c r="CH28" i="1"/>
  <c r="CF28" i="1"/>
  <c r="CD28" i="1"/>
  <c r="CB28" i="1"/>
  <c r="BZ28" i="1"/>
  <c r="BX28" i="1"/>
  <c r="BV28" i="1"/>
  <c r="BT28" i="1"/>
  <c r="BR28" i="1"/>
  <c r="BP28" i="1"/>
  <c r="BN28" i="1"/>
  <c r="BL28" i="1"/>
  <c r="BJ28" i="1"/>
  <c r="BH28" i="1"/>
  <c r="BF28" i="1"/>
  <c r="BD28" i="1"/>
  <c r="BB28" i="1"/>
  <c r="AZ28" i="1"/>
  <c r="AZ27" i="1" s="1"/>
  <c r="AX28" i="1"/>
  <c r="AV28" i="1"/>
  <c r="AT28" i="1"/>
  <c r="AR28" i="1"/>
  <c r="AP28" i="1"/>
  <c r="AN28" i="1"/>
  <c r="AL28" i="1"/>
  <c r="AJ28" i="1"/>
  <c r="AH28" i="1"/>
  <c r="AF28" i="1"/>
  <c r="AD28" i="1"/>
  <c r="AD27" i="1" s="1"/>
  <c r="AB28" i="1"/>
  <c r="Z28" i="1"/>
  <c r="X28" i="1"/>
  <c r="V28" i="1"/>
  <c r="T28" i="1"/>
  <c r="R28" i="1"/>
  <c r="P28" i="1"/>
  <c r="EF27" i="1"/>
  <c r="EE27" i="1"/>
  <c r="ED27" i="1"/>
  <c r="EC27" i="1"/>
  <c r="EB27" i="1"/>
  <c r="EA27" i="1"/>
  <c r="DZ27" i="1"/>
  <c r="DY27" i="1"/>
  <c r="DW27" i="1"/>
  <c r="DU27" i="1"/>
  <c r="DT27" i="1"/>
  <c r="DS27" i="1"/>
  <c r="DQ27" i="1"/>
  <c r="DO27" i="1"/>
  <c r="DM27" i="1"/>
  <c r="DK27" i="1"/>
  <c r="DI27" i="1"/>
  <c r="DG27" i="1"/>
  <c r="DE27" i="1"/>
  <c r="DC27" i="1"/>
  <c r="DA27" i="1"/>
  <c r="CY27" i="1"/>
  <c r="CW27" i="1"/>
  <c r="CU27" i="1"/>
  <c r="CS27" i="1"/>
  <c r="CQ27" i="1"/>
  <c r="CO27" i="1"/>
  <c r="CM27" i="1"/>
  <c r="CK27" i="1"/>
  <c r="CI27" i="1"/>
  <c r="CG27" i="1"/>
  <c r="CE27" i="1"/>
  <c r="CC27" i="1"/>
  <c r="CA27" i="1"/>
  <c r="BY27" i="1"/>
  <c r="BW27" i="1"/>
  <c r="BU27" i="1"/>
  <c r="BS27" i="1"/>
  <c r="BQ27" i="1"/>
  <c r="BO27" i="1"/>
  <c r="BM27" i="1"/>
  <c r="BK27" i="1"/>
  <c r="BI27" i="1"/>
  <c r="BH27" i="1"/>
  <c r="BG27" i="1"/>
  <c r="BE27" i="1"/>
  <c r="BC27" i="1"/>
  <c r="BA27" i="1"/>
  <c r="AY27" i="1"/>
  <c r="AW27" i="1"/>
  <c r="AU27" i="1"/>
  <c r="AS27" i="1"/>
  <c r="AQ27" i="1"/>
  <c r="AO27" i="1"/>
  <c r="AM27" i="1"/>
  <c r="AK27" i="1"/>
  <c r="AI27" i="1"/>
  <c r="AG27" i="1"/>
  <c r="AE27" i="1"/>
  <c r="AC27" i="1"/>
  <c r="AA27" i="1"/>
  <c r="Y27" i="1"/>
  <c r="W27" i="1"/>
  <c r="U27" i="1"/>
  <c r="S27" i="1"/>
  <c r="Q27" i="1"/>
  <c r="P27" i="1"/>
  <c r="O27" i="1"/>
  <c r="EI26" i="1"/>
  <c r="EI25" i="1" s="1"/>
  <c r="EH26" i="1"/>
  <c r="DX26" i="1"/>
  <c r="DV26" i="1"/>
  <c r="DV25" i="1" s="1"/>
  <c r="DR26" i="1"/>
  <c r="DP26" i="1"/>
  <c r="DP25" i="1" s="1"/>
  <c r="DN26" i="1"/>
  <c r="DN25" i="1" s="1"/>
  <c r="DL26" i="1"/>
  <c r="DL25" i="1" s="1"/>
  <c r="DJ26" i="1"/>
  <c r="DH26" i="1"/>
  <c r="DH25" i="1" s="1"/>
  <c r="DD26" i="1"/>
  <c r="DB26" i="1"/>
  <c r="CZ26" i="1"/>
  <c r="CZ25" i="1" s="1"/>
  <c r="CX26" i="1"/>
  <c r="CX25" i="1" s="1"/>
  <c r="CV26" i="1"/>
  <c r="CV25" i="1" s="1"/>
  <c r="CT26" i="1"/>
  <c r="CT25" i="1" s="1"/>
  <c r="CR26" i="1"/>
  <c r="CR25" i="1" s="1"/>
  <c r="CP26" i="1"/>
  <c r="CN26" i="1"/>
  <c r="CN25" i="1" s="1"/>
  <c r="CL26" i="1"/>
  <c r="CL25" i="1" s="1"/>
  <c r="CJ26" i="1"/>
  <c r="CJ25" i="1" s="1"/>
  <c r="CH26" i="1"/>
  <c r="CH25" i="1" s="1"/>
  <c r="CF26" i="1"/>
  <c r="CF25" i="1" s="1"/>
  <c r="CD26" i="1"/>
  <c r="CD25" i="1" s="1"/>
  <c r="CB26" i="1"/>
  <c r="CB25" i="1" s="1"/>
  <c r="BZ26" i="1"/>
  <c r="BZ25" i="1" s="1"/>
  <c r="BX26" i="1"/>
  <c r="BX25" i="1" s="1"/>
  <c r="BV26" i="1"/>
  <c r="BV25" i="1" s="1"/>
  <c r="BT26" i="1"/>
  <c r="BT25" i="1" s="1"/>
  <c r="BR26" i="1"/>
  <c r="BP26" i="1"/>
  <c r="BP25" i="1" s="1"/>
  <c r="BN26" i="1"/>
  <c r="BN25" i="1" s="1"/>
  <c r="BL26" i="1"/>
  <c r="BL25" i="1" s="1"/>
  <c r="BJ26" i="1"/>
  <c r="BJ25" i="1" s="1"/>
  <c r="BH26" i="1"/>
  <c r="BF26" i="1"/>
  <c r="BF25" i="1" s="1"/>
  <c r="BD26" i="1"/>
  <c r="BD25" i="1" s="1"/>
  <c r="BB26" i="1"/>
  <c r="BB25" i="1" s="1"/>
  <c r="AZ26" i="1"/>
  <c r="AZ25" i="1" s="1"/>
  <c r="AX26" i="1"/>
  <c r="AX25" i="1" s="1"/>
  <c r="AV26" i="1"/>
  <c r="AV25" i="1" s="1"/>
  <c r="AT26" i="1"/>
  <c r="AT25" i="1" s="1"/>
  <c r="AR26" i="1"/>
  <c r="AR25" i="1" s="1"/>
  <c r="AP26" i="1"/>
  <c r="AP25" i="1" s="1"/>
  <c r="AN26" i="1"/>
  <c r="AN25" i="1" s="1"/>
  <c r="AL26" i="1"/>
  <c r="AL25" i="1" s="1"/>
  <c r="AJ26" i="1"/>
  <c r="AJ25" i="1" s="1"/>
  <c r="AH26" i="1"/>
  <c r="AF26" i="1"/>
  <c r="AF25" i="1" s="1"/>
  <c r="AD26" i="1"/>
  <c r="AD25" i="1" s="1"/>
  <c r="AB26" i="1"/>
  <c r="AB25" i="1" s="1"/>
  <c r="Z26" i="1"/>
  <c r="Z25" i="1" s="1"/>
  <c r="X26" i="1"/>
  <c r="X25" i="1" s="1"/>
  <c r="V26" i="1"/>
  <c r="T26" i="1"/>
  <c r="R26" i="1"/>
  <c r="R25" i="1" s="1"/>
  <c r="P26" i="1"/>
  <c r="EF25" i="1"/>
  <c r="EE25" i="1"/>
  <c r="ED25" i="1"/>
  <c r="EC25" i="1"/>
  <c r="EB25" i="1"/>
  <c r="EA25" i="1"/>
  <c r="DZ25" i="1"/>
  <c r="DY25" i="1"/>
  <c r="DX25" i="1"/>
  <c r="DW25" i="1"/>
  <c r="DU25" i="1"/>
  <c r="DT25" i="1"/>
  <c r="DS25" i="1"/>
  <c r="DR25" i="1"/>
  <c r="DQ25" i="1"/>
  <c r="DO25" i="1"/>
  <c r="DM25" i="1"/>
  <c r="DK25" i="1"/>
  <c r="DJ25" i="1"/>
  <c r="DI25" i="1"/>
  <c r="DG25" i="1"/>
  <c r="DF25" i="1"/>
  <c r="DE25" i="1"/>
  <c r="DD25" i="1"/>
  <c r="DC25" i="1"/>
  <c r="DB25" i="1"/>
  <c r="DA25" i="1"/>
  <c r="CY25" i="1"/>
  <c r="CW25" i="1"/>
  <c r="CU25" i="1"/>
  <c r="CS25" i="1"/>
  <c r="CQ25" i="1"/>
  <c r="CP25" i="1"/>
  <c r="CO25" i="1"/>
  <c r="CM25" i="1"/>
  <c r="CK25" i="1"/>
  <c r="CI25" i="1"/>
  <c r="CG25" i="1"/>
  <c r="CE25" i="1"/>
  <c r="CC25" i="1"/>
  <c r="CA25" i="1"/>
  <c r="BY25" i="1"/>
  <c r="BW25" i="1"/>
  <c r="BU25" i="1"/>
  <c r="BS25" i="1"/>
  <c r="BR25" i="1"/>
  <c r="BQ25" i="1"/>
  <c r="BO25" i="1"/>
  <c r="BM25" i="1"/>
  <c r="BK25" i="1"/>
  <c r="BI25" i="1"/>
  <c r="BH25" i="1"/>
  <c r="BG25" i="1"/>
  <c r="BE25" i="1"/>
  <c r="BC25" i="1"/>
  <c r="BA25" i="1"/>
  <c r="AY25" i="1"/>
  <c r="AW25" i="1"/>
  <c r="AU25" i="1"/>
  <c r="AS25" i="1"/>
  <c r="AQ25" i="1"/>
  <c r="AO25" i="1"/>
  <c r="AM25" i="1"/>
  <c r="AK25" i="1"/>
  <c r="AI25" i="1"/>
  <c r="AH25" i="1"/>
  <c r="AG25" i="1"/>
  <c r="AE25" i="1"/>
  <c r="AC25" i="1"/>
  <c r="AA25" i="1"/>
  <c r="Y25" i="1"/>
  <c r="W25" i="1"/>
  <c r="V25" i="1"/>
  <c r="U25" i="1"/>
  <c r="T25" i="1"/>
  <c r="S25" i="1"/>
  <c r="Q25" i="1"/>
  <c r="O25" i="1"/>
  <c r="EH24" i="1"/>
  <c r="DX24" i="1"/>
  <c r="DX23" i="1" s="1"/>
  <c r="DV24" i="1"/>
  <c r="DV23" i="1" s="1"/>
  <c r="DR24" i="1"/>
  <c r="DR23" i="1" s="1"/>
  <c r="DP24" i="1"/>
  <c r="DP23" i="1" s="1"/>
  <c r="DN24" i="1"/>
  <c r="DN23" i="1" s="1"/>
  <c r="DL24" i="1"/>
  <c r="DL23" i="1" s="1"/>
  <c r="DJ24" i="1"/>
  <c r="DJ23" i="1" s="1"/>
  <c r="DH24" i="1"/>
  <c r="DH23" i="1" s="1"/>
  <c r="DF24" i="1"/>
  <c r="DF23" i="1" s="1"/>
  <c r="DD24" i="1"/>
  <c r="DB24" i="1"/>
  <c r="DB23" i="1" s="1"/>
  <c r="CZ24" i="1"/>
  <c r="CZ23" i="1" s="1"/>
  <c r="CX24" i="1"/>
  <c r="CX23" i="1" s="1"/>
  <c r="CV24" i="1"/>
  <c r="CV23" i="1" s="1"/>
  <c r="CT24" i="1"/>
  <c r="CT23" i="1" s="1"/>
  <c r="CR24" i="1"/>
  <c r="CP24" i="1"/>
  <c r="CP23" i="1" s="1"/>
  <c r="CN24" i="1"/>
  <c r="CN23" i="1" s="1"/>
  <c r="CL24" i="1"/>
  <c r="CL23" i="1" s="1"/>
  <c r="CJ24" i="1"/>
  <c r="CJ23" i="1" s="1"/>
  <c r="CH24" i="1"/>
  <c r="CH23" i="1" s="1"/>
  <c r="CF24" i="1"/>
  <c r="CF23" i="1" s="1"/>
  <c r="CD24" i="1"/>
  <c r="CB24" i="1"/>
  <c r="CB23" i="1" s="1"/>
  <c r="BZ24" i="1"/>
  <c r="BZ23" i="1" s="1"/>
  <c r="BX24" i="1"/>
  <c r="BX23" i="1" s="1"/>
  <c r="BV24" i="1"/>
  <c r="BV23" i="1" s="1"/>
  <c r="BT24" i="1"/>
  <c r="BT23" i="1" s="1"/>
  <c r="BR24" i="1"/>
  <c r="BR23" i="1" s="1"/>
  <c r="BP24" i="1"/>
  <c r="BP23" i="1" s="1"/>
  <c r="BN24" i="1"/>
  <c r="BN23" i="1" s="1"/>
  <c r="BL24" i="1"/>
  <c r="BL23" i="1" s="1"/>
  <c r="BJ24" i="1"/>
  <c r="BJ23" i="1" s="1"/>
  <c r="BG24" i="1"/>
  <c r="EI24" i="1" s="1"/>
  <c r="EI23" i="1" s="1"/>
  <c r="BF24" i="1"/>
  <c r="BF23" i="1" s="1"/>
  <c r="BD24" i="1"/>
  <c r="BB24" i="1"/>
  <c r="BB23" i="1" s="1"/>
  <c r="AZ24" i="1"/>
  <c r="AX24" i="1"/>
  <c r="AX23" i="1" s="1"/>
  <c r="AV24" i="1"/>
  <c r="AV23" i="1" s="1"/>
  <c r="AT24" i="1"/>
  <c r="AR24" i="1"/>
  <c r="AR23" i="1" s="1"/>
  <c r="AP24" i="1"/>
  <c r="AP23" i="1" s="1"/>
  <c r="AN24" i="1"/>
  <c r="AN23" i="1" s="1"/>
  <c r="AL24" i="1"/>
  <c r="AL23" i="1" s="1"/>
  <c r="AJ24" i="1"/>
  <c r="AJ23" i="1" s="1"/>
  <c r="AH24" i="1"/>
  <c r="AF24" i="1"/>
  <c r="AF23" i="1" s="1"/>
  <c r="AD24" i="1"/>
  <c r="AD23" i="1" s="1"/>
  <c r="AB24" i="1"/>
  <c r="AB23" i="1" s="1"/>
  <c r="Z24" i="1"/>
  <c r="Z23" i="1" s="1"/>
  <c r="X24" i="1"/>
  <c r="X23" i="1" s="1"/>
  <c r="V24" i="1"/>
  <c r="V23" i="1" s="1"/>
  <c r="T24" i="1"/>
  <c r="T23" i="1" s="1"/>
  <c r="R24" i="1"/>
  <c r="P24" i="1"/>
  <c r="EF23" i="1"/>
  <c r="EE23" i="1"/>
  <c r="ED23" i="1"/>
  <c r="EC23" i="1"/>
  <c r="EB23" i="1"/>
  <c r="EA23" i="1"/>
  <c r="DZ23" i="1"/>
  <c r="DY23" i="1"/>
  <c r="DW23" i="1"/>
  <c r="DU23" i="1"/>
  <c r="DT23" i="1"/>
  <c r="DS23" i="1"/>
  <c r="DQ23" i="1"/>
  <c r="DO23" i="1"/>
  <c r="DM23" i="1"/>
  <c r="DK23" i="1"/>
  <c r="DI23" i="1"/>
  <c r="DG23" i="1"/>
  <c r="DE23" i="1"/>
  <c r="DD23" i="1"/>
  <c r="DC23" i="1"/>
  <c r="DA23" i="1"/>
  <c r="CY23" i="1"/>
  <c r="CW23" i="1"/>
  <c r="CU23" i="1"/>
  <c r="CS23" i="1"/>
  <c r="CR23" i="1"/>
  <c r="CQ23" i="1"/>
  <c r="CO23" i="1"/>
  <c r="CM23" i="1"/>
  <c r="CK23" i="1"/>
  <c r="CI23" i="1"/>
  <c r="CG23" i="1"/>
  <c r="CE23" i="1"/>
  <c r="CD23" i="1"/>
  <c r="CC23" i="1"/>
  <c r="CA23" i="1"/>
  <c r="BY23" i="1"/>
  <c r="BW23" i="1"/>
  <c r="BU23" i="1"/>
  <c r="BS23" i="1"/>
  <c r="BQ23" i="1"/>
  <c r="BO23" i="1"/>
  <c r="BM23" i="1"/>
  <c r="BK23" i="1"/>
  <c r="BI23" i="1"/>
  <c r="BE23" i="1"/>
  <c r="BD23" i="1"/>
  <c r="BC23" i="1"/>
  <c r="BA23" i="1"/>
  <c r="AZ23" i="1"/>
  <c r="AY23" i="1"/>
  <c r="AW23" i="1"/>
  <c r="AU23" i="1"/>
  <c r="AT23" i="1"/>
  <c r="AS23" i="1"/>
  <c r="AQ23" i="1"/>
  <c r="AO23" i="1"/>
  <c r="AM23" i="1"/>
  <c r="AK23" i="1"/>
  <c r="AI23" i="1"/>
  <c r="AH23" i="1"/>
  <c r="AG23" i="1"/>
  <c r="AE23" i="1"/>
  <c r="AC23" i="1"/>
  <c r="AA23" i="1"/>
  <c r="Y23" i="1"/>
  <c r="W23" i="1"/>
  <c r="U23" i="1"/>
  <c r="S23" i="1"/>
  <c r="R23" i="1"/>
  <c r="Q23" i="1"/>
  <c r="O23" i="1"/>
  <c r="EE22" i="1"/>
  <c r="EE12" i="1" s="1"/>
  <c r="EE291" i="1" s="1"/>
  <c r="EB22" i="1"/>
  <c r="DV22" i="1"/>
  <c r="AB22" i="1"/>
  <c r="Z22" i="1"/>
  <c r="X22" i="1"/>
  <c r="V22" i="1"/>
  <c r="T22" i="1"/>
  <c r="R22" i="1"/>
  <c r="P22" i="1"/>
  <c r="EI21" i="1"/>
  <c r="EF21" i="1"/>
  <c r="EB21" i="1"/>
  <c r="DV21" i="1"/>
  <c r="AB21" i="1"/>
  <c r="Z21" i="1"/>
  <c r="X21" i="1"/>
  <c r="V21" i="1"/>
  <c r="T21" i="1"/>
  <c r="R21" i="1"/>
  <c r="P21" i="1"/>
  <c r="EI20" i="1"/>
  <c r="EH20" i="1"/>
  <c r="EF20" i="1"/>
  <c r="ED20" i="1"/>
  <c r="EB20" i="1"/>
  <c r="DZ20" i="1"/>
  <c r="DZ12" i="1" s="1"/>
  <c r="DX20" i="1"/>
  <c r="DV20" i="1"/>
  <c r="DR20" i="1"/>
  <c r="DP20" i="1"/>
  <c r="DN20" i="1"/>
  <c r="DL20" i="1"/>
  <c r="DJ20" i="1"/>
  <c r="DH20" i="1"/>
  <c r="DF20" i="1"/>
  <c r="DD20" i="1"/>
  <c r="DB20" i="1"/>
  <c r="CZ20" i="1"/>
  <c r="CX20" i="1"/>
  <c r="CV20" i="1"/>
  <c r="CT20" i="1"/>
  <c r="CR20" i="1"/>
  <c r="CP20" i="1"/>
  <c r="CN20" i="1"/>
  <c r="CL20" i="1"/>
  <c r="CJ20" i="1"/>
  <c r="CH20" i="1"/>
  <c r="CF20" i="1"/>
  <c r="CD20" i="1"/>
  <c r="CB20" i="1"/>
  <c r="BZ20" i="1"/>
  <c r="BX20" i="1"/>
  <c r="BV20" i="1"/>
  <c r="BT20" i="1"/>
  <c r="BR20" i="1"/>
  <c r="BP20" i="1"/>
  <c r="BN20" i="1"/>
  <c r="BL20" i="1"/>
  <c r="BJ20" i="1"/>
  <c r="BH20" i="1"/>
  <c r="BF20" i="1"/>
  <c r="BD20" i="1"/>
  <c r="BB20" i="1"/>
  <c r="AZ20" i="1"/>
  <c r="AX20" i="1"/>
  <c r="AV20" i="1"/>
  <c r="AT20" i="1"/>
  <c r="AR20" i="1"/>
  <c r="AP20" i="1"/>
  <c r="AN20" i="1"/>
  <c r="AL20" i="1"/>
  <c r="AJ20" i="1"/>
  <c r="AH20" i="1"/>
  <c r="AF20" i="1"/>
  <c r="AD20" i="1"/>
  <c r="AB20" i="1"/>
  <c r="Z20" i="1"/>
  <c r="X20" i="1"/>
  <c r="V20" i="1"/>
  <c r="T20" i="1"/>
  <c r="R20" i="1"/>
  <c r="P20" i="1"/>
  <c r="EI19" i="1"/>
  <c r="EF19" i="1"/>
  <c r="EB19" i="1"/>
  <c r="DV19" i="1"/>
  <c r="AB19" i="1"/>
  <c r="Z19" i="1"/>
  <c r="X19" i="1"/>
  <c r="V19" i="1"/>
  <c r="T19" i="1"/>
  <c r="R19" i="1"/>
  <c r="P19" i="1"/>
  <c r="EI18" i="1"/>
  <c r="EH18" i="1"/>
  <c r="DX18" i="1"/>
  <c r="DV18" i="1"/>
  <c r="DR18" i="1"/>
  <c r="DP18" i="1"/>
  <c r="DN18" i="1"/>
  <c r="DL18" i="1"/>
  <c r="DJ18" i="1"/>
  <c r="DH18" i="1"/>
  <c r="DF18" i="1"/>
  <c r="DD18" i="1"/>
  <c r="DB18" i="1"/>
  <c r="CZ18" i="1"/>
  <c r="CX18" i="1"/>
  <c r="CV18" i="1"/>
  <c r="CT18" i="1"/>
  <c r="CR18" i="1"/>
  <c r="CP18" i="1"/>
  <c r="CN18" i="1"/>
  <c r="CL18" i="1"/>
  <c r="CJ18" i="1"/>
  <c r="CH18" i="1"/>
  <c r="CF18" i="1"/>
  <c r="CD18" i="1"/>
  <c r="CB18" i="1"/>
  <c r="BZ18" i="1"/>
  <c r="BX18" i="1"/>
  <c r="BV18" i="1"/>
  <c r="BT18" i="1"/>
  <c r="BR18" i="1"/>
  <c r="BP18" i="1"/>
  <c r="BN18" i="1"/>
  <c r="BL18" i="1"/>
  <c r="BJ18" i="1"/>
  <c r="BH18" i="1"/>
  <c r="BF18" i="1"/>
  <c r="BD18" i="1"/>
  <c r="BB18" i="1"/>
  <c r="AZ18" i="1"/>
  <c r="AX18" i="1"/>
  <c r="AV18" i="1"/>
  <c r="AT18" i="1"/>
  <c r="AR18" i="1"/>
  <c r="AP18" i="1"/>
  <c r="AN18" i="1"/>
  <c r="AL18" i="1"/>
  <c r="AJ18" i="1"/>
  <c r="AH18" i="1"/>
  <c r="AF18" i="1"/>
  <c r="AD18" i="1"/>
  <c r="AB18" i="1"/>
  <c r="Z18" i="1"/>
  <c r="X18" i="1"/>
  <c r="V18" i="1"/>
  <c r="T18" i="1"/>
  <c r="R18" i="1"/>
  <c r="P18" i="1"/>
  <c r="EI17" i="1"/>
  <c r="EH17" i="1"/>
  <c r="DX17" i="1"/>
  <c r="DV17" i="1"/>
  <c r="DR17" i="1"/>
  <c r="DP17" i="1"/>
  <c r="DN17" i="1"/>
  <c r="DL17" i="1"/>
  <c r="DJ17" i="1"/>
  <c r="DH17" i="1"/>
  <c r="DF17" i="1"/>
  <c r="DD17" i="1"/>
  <c r="DB17" i="1"/>
  <c r="CZ17" i="1"/>
  <c r="CX17" i="1"/>
  <c r="CV17" i="1"/>
  <c r="CT17" i="1"/>
  <c r="CR17" i="1"/>
  <c r="CP17" i="1"/>
  <c r="CN17" i="1"/>
  <c r="CL17" i="1"/>
  <c r="CJ17" i="1"/>
  <c r="CH17" i="1"/>
  <c r="CF17" i="1"/>
  <c r="CD17" i="1"/>
  <c r="CB17" i="1"/>
  <c r="BZ17" i="1"/>
  <c r="BX17" i="1"/>
  <c r="BV17" i="1"/>
  <c r="BT17" i="1"/>
  <c r="BR17" i="1"/>
  <c r="BP17" i="1"/>
  <c r="BN17" i="1"/>
  <c r="BL17" i="1"/>
  <c r="BJ17" i="1"/>
  <c r="BH17" i="1"/>
  <c r="BF17" i="1"/>
  <c r="BD17" i="1"/>
  <c r="BB17" i="1"/>
  <c r="AZ17" i="1"/>
  <c r="AX17" i="1"/>
  <c r="AV17" i="1"/>
  <c r="AT17" i="1"/>
  <c r="AR17" i="1"/>
  <c r="AP17" i="1"/>
  <c r="AN17" i="1"/>
  <c r="AL17" i="1"/>
  <c r="AJ17" i="1"/>
  <c r="AH17" i="1"/>
  <c r="AF17" i="1"/>
  <c r="AD17" i="1"/>
  <c r="AB17" i="1"/>
  <c r="Z17" i="1"/>
  <c r="X17" i="1"/>
  <c r="V17" i="1"/>
  <c r="T17" i="1"/>
  <c r="R17" i="1"/>
  <c r="P17" i="1"/>
  <c r="EI16" i="1"/>
  <c r="EH16" i="1"/>
  <c r="DX16" i="1"/>
  <c r="DV16" i="1"/>
  <c r="DR16" i="1"/>
  <c r="DP16" i="1"/>
  <c r="DN16" i="1"/>
  <c r="DL16" i="1"/>
  <c r="DJ16" i="1"/>
  <c r="DH16" i="1"/>
  <c r="DF16" i="1"/>
  <c r="DD16" i="1"/>
  <c r="DB16" i="1"/>
  <c r="CZ16" i="1"/>
  <c r="CX16" i="1"/>
  <c r="CV16" i="1"/>
  <c r="CT16" i="1"/>
  <c r="CR16" i="1"/>
  <c r="CP16" i="1"/>
  <c r="CN16" i="1"/>
  <c r="CL16" i="1"/>
  <c r="CJ16" i="1"/>
  <c r="CH16" i="1"/>
  <c r="CF16" i="1"/>
  <c r="CD16" i="1"/>
  <c r="CB16" i="1"/>
  <c r="BZ16" i="1"/>
  <c r="BX16" i="1"/>
  <c r="BV16" i="1"/>
  <c r="BT16" i="1"/>
  <c r="BR16" i="1"/>
  <c r="BP16" i="1"/>
  <c r="BN16" i="1"/>
  <c r="BL16" i="1"/>
  <c r="BJ16" i="1"/>
  <c r="BH16" i="1"/>
  <c r="BF16" i="1"/>
  <c r="BD16" i="1"/>
  <c r="BB16" i="1"/>
  <c r="AZ16" i="1"/>
  <c r="AX16" i="1"/>
  <c r="AV16" i="1"/>
  <c r="AT16" i="1"/>
  <c r="AR16" i="1"/>
  <c r="AP16" i="1"/>
  <c r="AN16" i="1"/>
  <c r="AL16" i="1"/>
  <c r="AJ16" i="1"/>
  <c r="AH16" i="1"/>
  <c r="AF16" i="1"/>
  <c r="AD16" i="1"/>
  <c r="AB16" i="1"/>
  <c r="Z16" i="1"/>
  <c r="X16" i="1"/>
  <c r="V16" i="1"/>
  <c r="T16" i="1"/>
  <c r="R16" i="1"/>
  <c r="P16" i="1"/>
  <c r="EI15" i="1"/>
  <c r="EH15" i="1"/>
  <c r="DX15" i="1"/>
  <c r="DV15" i="1"/>
  <c r="DR15" i="1"/>
  <c r="DP15" i="1"/>
  <c r="DN15" i="1"/>
  <c r="DL15" i="1"/>
  <c r="DJ15" i="1"/>
  <c r="DH15" i="1"/>
  <c r="DF15" i="1"/>
  <c r="DD15" i="1"/>
  <c r="DB15" i="1"/>
  <c r="CZ15" i="1"/>
  <c r="CX15" i="1"/>
  <c r="CV15" i="1"/>
  <c r="CT15" i="1"/>
  <c r="CR15" i="1"/>
  <c r="CP15" i="1"/>
  <c r="CN15" i="1"/>
  <c r="CL15" i="1"/>
  <c r="CJ15" i="1"/>
  <c r="CH15" i="1"/>
  <c r="CF15" i="1"/>
  <c r="CD15" i="1"/>
  <c r="CB15" i="1"/>
  <c r="BZ15" i="1"/>
  <c r="BX15" i="1"/>
  <c r="BV15" i="1"/>
  <c r="BT15" i="1"/>
  <c r="BR15" i="1"/>
  <c r="BP15" i="1"/>
  <c r="BN15" i="1"/>
  <c r="BL15" i="1"/>
  <c r="BJ15" i="1"/>
  <c r="BH15" i="1"/>
  <c r="BF15" i="1"/>
  <c r="BD15" i="1"/>
  <c r="BB15" i="1"/>
  <c r="AZ15" i="1"/>
  <c r="AX15" i="1"/>
  <c r="AV15" i="1"/>
  <c r="AT15" i="1"/>
  <c r="AR15" i="1"/>
  <c r="AP15" i="1"/>
  <c r="AN15" i="1"/>
  <c r="AL15" i="1"/>
  <c r="AJ15" i="1"/>
  <c r="AH15" i="1"/>
  <c r="AF15" i="1"/>
  <c r="AD15" i="1"/>
  <c r="AB15" i="1"/>
  <c r="Z15" i="1"/>
  <c r="X15" i="1"/>
  <c r="V15" i="1"/>
  <c r="T15" i="1"/>
  <c r="R15" i="1"/>
  <c r="P15" i="1"/>
  <c r="EI14" i="1"/>
  <c r="EH14" i="1"/>
  <c r="DX14" i="1"/>
  <c r="DV14" i="1"/>
  <c r="DR14" i="1"/>
  <c r="DP14" i="1"/>
  <c r="DN14" i="1"/>
  <c r="DL14" i="1"/>
  <c r="DJ14" i="1"/>
  <c r="DH14" i="1"/>
  <c r="DF14" i="1"/>
  <c r="DD14" i="1"/>
  <c r="DB14" i="1"/>
  <c r="CZ14" i="1"/>
  <c r="CX14" i="1"/>
  <c r="CV14" i="1"/>
  <c r="CT14" i="1"/>
  <c r="CR14" i="1"/>
  <c r="CP14" i="1"/>
  <c r="CN14" i="1"/>
  <c r="CL14" i="1"/>
  <c r="CJ14" i="1"/>
  <c r="CH14" i="1"/>
  <c r="CF14" i="1"/>
  <c r="CD14" i="1"/>
  <c r="CB14" i="1"/>
  <c r="BZ14" i="1"/>
  <c r="BX14" i="1"/>
  <c r="BV14" i="1"/>
  <c r="BT14" i="1"/>
  <c r="BR14" i="1"/>
  <c r="BP14" i="1"/>
  <c r="BN14" i="1"/>
  <c r="BL14" i="1"/>
  <c r="BJ14" i="1"/>
  <c r="BH14" i="1"/>
  <c r="BF14" i="1"/>
  <c r="BD14" i="1"/>
  <c r="BB14" i="1"/>
  <c r="AZ14" i="1"/>
  <c r="AX14" i="1"/>
  <c r="AV14" i="1"/>
  <c r="AT14" i="1"/>
  <c r="AR14" i="1"/>
  <c r="AP14" i="1"/>
  <c r="AN14" i="1"/>
  <c r="AL14" i="1"/>
  <c r="AJ14" i="1"/>
  <c r="AH14" i="1"/>
  <c r="AF14" i="1"/>
  <c r="AD14" i="1"/>
  <c r="AB14" i="1"/>
  <c r="Z14" i="1"/>
  <c r="X14" i="1"/>
  <c r="V14" i="1"/>
  <c r="T14" i="1"/>
  <c r="R14" i="1"/>
  <c r="P14" i="1"/>
  <c r="EI13" i="1"/>
  <c r="EH13" i="1"/>
  <c r="DX13" i="1"/>
  <c r="DV13" i="1"/>
  <c r="DV12" i="1" s="1"/>
  <c r="DR13" i="1"/>
  <c r="DP13" i="1"/>
  <c r="DN13" i="1"/>
  <c r="DN12" i="1" s="1"/>
  <c r="DL13" i="1"/>
  <c r="DJ13" i="1"/>
  <c r="DH13" i="1"/>
  <c r="DF13" i="1"/>
  <c r="DD13" i="1"/>
  <c r="DD12" i="1" s="1"/>
  <c r="DB13" i="1"/>
  <c r="CZ13" i="1"/>
  <c r="CX13" i="1"/>
  <c r="CV13" i="1"/>
  <c r="CT13" i="1"/>
  <c r="CR13" i="1"/>
  <c r="CP13" i="1"/>
  <c r="CN13" i="1"/>
  <c r="CL13" i="1"/>
  <c r="CJ13" i="1"/>
  <c r="CH13" i="1"/>
  <c r="CF13" i="1"/>
  <c r="CD13" i="1"/>
  <c r="CB13" i="1"/>
  <c r="BZ13" i="1"/>
  <c r="BX13" i="1"/>
  <c r="BX12" i="1" s="1"/>
  <c r="BV13" i="1"/>
  <c r="BT13" i="1"/>
  <c r="BT12" i="1" s="1"/>
  <c r="BR13" i="1"/>
  <c r="BP13" i="1"/>
  <c r="BN13" i="1"/>
  <c r="BN12" i="1" s="1"/>
  <c r="BL13" i="1"/>
  <c r="BJ13" i="1"/>
  <c r="BH13" i="1"/>
  <c r="BH12" i="1" s="1"/>
  <c r="BF13" i="1"/>
  <c r="BD13" i="1"/>
  <c r="BB13" i="1"/>
  <c r="AZ13" i="1"/>
  <c r="AX13" i="1"/>
  <c r="AV13" i="1"/>
  <c r="AT13" i="1"/>
  <c r="AR13" i="1"/>
  <c r="AP13" i="1"/>
  <c r="AN13" i="1"/>
  <c r="AL13" i="1"/>
  <c r="AJ13" i="1"/>
  <c r="AJ12" i="1" s="1"/>
  <c r="AH13" i="1"/>
  <c r="AF13" i="1"/>
  <c r="AD13" i="1"/>
  <c r="AB13" i="1"/>
  <c r="Z13" i="1"/>
  <c r="X13" i="1"/>
  <c r="X12" i="1" s="1"/>
  <c r="V13" i="1"/>
  <c r="T13" i="1"/>
  <c r="R13" i="1"/>
  <c r="P13" i="1"/>
  <c r="ED12" i="1"/>
  <c r="EC12" i="1"/>
  <c r="EC291" i="1" s="1"/>
  <c r="EB12" i="1"/>
  <c r="EA12" i="1"/>
  <c r="DY12" i="1"/>
  <c r="DW12" i="1"/>
  <c r="DU12" i="1"/>
  <c r="DT12" i="1"/>
  <c r="DS12" i="1"/>
  <c r="DQ12" i="1"/>
  <c r="DQ291" i="1" s="1"/>
  <c r="DO12" i="1"/>
  <c r="DM12" i="1"/>
  <c r="DK12" i="1"/>
  <c r="DI12" i="1"/>
  <c r="DG12" i="1"/>
  <c r="DE12" i="1"/>
  <c r="DE291" i="1" s="1"/>
  <c r="DC12" i="1"/>
  <c r="DA12" i="1"/>
  <c r="CY12" i="1"/>
  <c r="CY291" i="1" s="1"/>
  <c r="CW12" i="1"/>
  <c r="CU12" i="1"/>
  <c r="CS12" i="1"/>
  <c r="CR12" i="1"/>
  <c r="CQ12" i="1"/>
  <c r="CO12" i="1"/>
  <c r="CM12" i="1"/>
  <c r="CM291" i="1" s="1"/>
  <c r="CL12" i="1"/>
  <c r="CK12" i="1"/>
  <c r="CI12" i="1"/>
  <c r="CG12" i="1"/>
  <c r="CG291" i="1" s="1"/>
  <c r="CE12" i="1"/>
  <c r="CD12" i="1"/>
  <c r="CC12" i="1"/>
  <c r="CA12" i="1"/>
  <c r="BY12" i="1"/>
  <c r="BY291" i="1" s="1"/>
  <c r="BW12" i="1"/>
  <c r="BU12" i="1"/>
  <c r="BU291" i="1" s="1"/>
  <c r="BS12" i="1"/>
  <c r="BQ12" i="1"/>
  <c r="BO12" i="1"/>
  <c r="BM12" i="1"/>
  <c r="BK12" i="1"/>
  <c r="BI12" i="1"/>
  <c r="BI291" i="1" s="1"/>
  <c r="BG12" i="1"/>
  <c r="BE12" i="1"/>
  <c r="BC12" i="1"/>
  <c r="BB12" i="1"/>
  <c r="BA12" i="1"/>
  <c r="BA291" i="1" s="1"/>
  <c r="AY12" i="1"/>
  <c r="AW12" i="1"/>
  <c r="AU12" i="1"/>
  <c r="AU291" i="1" s="1"/>
  <c r="AT12" i="1"/>
  <c r="AS12" i="1"/>
  <c r="AQ12" i="1"/>
  <c r="AO12" i="1"/>
  <c r="AN12" i="1"/>
  <c r="AM12" i="1"/>
  <c r="AK12" i="1"/>
  <c r="AK291" i="1" s="1"/>
  <c r="AI12" i="1"/>
  <c r="AI291" i="1" s="1"/>
  <c r="AG12" i="1"/>
  <c r="AE12" i="1"/>
  <c r="AD12" i="1"/>
  <c r="AC12" i="1"/>
  <c r="AA12" i="1"/>
  <c r="AA291" i="1" s="1"/>
  <c r="Y12" i="1"/>
  <c r="Y291" i="1" s="1"/>
  <c r="W12" i="1"/>
  <c r="W291" i="1" s="1"/>
  <c r="U12" i="1"/>
  <c r="S12" i="1"/>
  <c r="R12" i="1"/>
  <c r="Q12" i="1"/>
  <c r="O12" i="1"/>
  <c r="O291" i="1" s="1"/>
  <c r="C5" i="1"/>
  <c r="V274" i="1" l="1"/>
  <c r="AT274" i="1"/>
  <c r="BV243" i="1"/>
  <c r="Z274" i="1"/>
  <c r="AL274" i="1"/>
  <c r="AX274" i="1"/>
  <c r="BJ274" i="1"/>
  <c r="BV274" i="1"/>
  <c r="CT274" i="1"/>
  <c r="DF274" i="1"/>
  <c r="T274" i="1"/>
  <c r="AR274" i="1"/>
  <c r="BD274" i="1"/>
  <c r="CB274" i="1"/>
  <c r="CN274" i="1"/>
  <c r="DL274" i="1"/>
  <c r="EJ285" i="1"/>
  <c r="EJ260" i="1"/>
  <c r="AF243" i="1"/>
  <c r="EB243" i="1"/>
  <c r="Z243" i="1"/>
  <c r="AL243" i="1"/>
  <c r="BJ243" i="1"/>
  <c r="CH243" i="1"/>
  <c r="CT243" i="1"/>
  <c r="DF243" i="1"/>
  <c r="DR243" i="1"/>
  <c r="DX243" i="1"/>
  <c r="EJ244" i="1"/>
  <c r="AB243" i="1"/>
  <c r="AN243" i="1"/>
  <c r="AZ243" i="1"/>
  <c r="BL243" i="1"/>
  <c r="BX243" i="1"/>
  <c r="CJ243" i="1"/>
  <c r="CV243" i="1"/>
  <c r="DH243" i="1"/>
  <c r="DV243" i="1"/>
  <c r="T243" i="1"/>
  <c r="BD243" i="1"/>
  <c r="CN243" i="1"/>
  <c r="ED243" i="1"/>
  <c r="EJ254" i="1"/>
  <c r="AB238" i="1"/>
  <c r="AN238" i="1"/>
  <c r="T238" i="1"/>
  <c r="AF238" i="1"/>
  <c r="EI238" i="1"/>
  <c r="DX238" i="1"/>
  <c r="U291" i="1"/>
  <c r="AE291" i="1"/>
  <c r="V238" i="1"/>
  <c r="AV238" i="1"/>
  <c r="BH238" i="1"/>
  <c r="BT238" i="1"/>
  <c r="CF238" i="1"/>
  <c r="P238" i="1"/>
  <c r="AZ238" i="1"/>
  <c r="BL238" i="1"/>
  <c r="BX238" i="1"/>
  <c r="DH238" i="1"/>
  <c r="CB238" i="1"/>
  <c r="CZ238" i="1"/>
  <c r="AX216" i="1"/>
  <c r="BJ216" i="1"/>
  <c r="BV216" i="1"/>
  <c r="CH216" i="1"/>
  <c r="R216" i="1"/>
  <c r="AP216" i="1"/>
  <c r="CL216" i="1"/>
  <c r="T223" i="1"/>
  <c r="BD223" i="1"/>
  <c r="BP223" i="1"/>
  <c r="CN223" i="1"/>
  <c r="DL223" i="1"/>
  <c r="DR234" i="1"/>
  <c r="Z209" i="1"/>
  <c r="AL209" i="1"/>
  <c r="AX209" i="1"/>
  <c r="BJ209" i="1"/>
  <c r="BV209" i="1"/>
  <c r="CT209" i="1"/>
  <c r="DF209" i="1"/>
  <c r="DR209" i="1"/>
  <c r="R209" i="1"/>
  <c r="AD209" i="1"/>
  <c r="AP209" i="1"/>
  <c r="BB209" i="1"/>
  <c r="CL209" i="1"/>
  <c r="CX209" i="1"/>
  <c r="DJ209" i="1"/>
  <c r="DX209" i="1"/>
  <c r="X209" i="1"/>
  <c r="AV209" i="1"/>
  <c r="BT209" i="1"/>
  <c r="CR209" i="1"/>
  <c r="DD209" i="1"/>
  <c r="AZ216" i="1"/>
  <c r="AT234" i="1"/>
  <c r="CD234" i="1"/>
  <c r="DN234" i="1"/>
  <c r="DR223" i="1"/>
  <c r="CN204" i="1"/>
  <c r="DB204" i="1"/>
  <c r="AL194" i="1"/>
  <c r="AX194" i="1"/>
  <c r="BJ194" i="1"/>
  <c r="CH194" i="1"/>
  <c r="DF194" i="1"/>
  <c r="DR194" i="1"/>
  <c r="T179" i="1"/>
  <c r="CX187" i="1"/>
  <c r="DJ187" i="1"/>
  <c r="AT179" i="1"/>
  <c r="CP179" i="1"/>
  <c r="BP187" i="1"/>
  <c r="CP187" i="1"/>
  <c r="DB187" i="1"/>
  <c r="CT179" i="1"/>
  <c r="DF179" i="1"/>
  <c r="CF179" i="1"/>
  <c r="CV179" i="1"/>
  <c r="AZ179" i="1"/>
  <c r="AN179" i="1"/>
  <c r="BN179" i="1"/>
  <c r="AV187" i="1"/>
  <c r="BT187" i="1"/>
  <c r="CT187" i="1"/>
  <c r="CJ172" i="1"/>
  <c r="V172" i="1"/>
  <c r="DN172" i="1"/>
  <c r="P172" i="1"/>
  <c r="AZ172" i="1"/>
  <c r="BX172" i="1"/>
  <c r="CF172" i="1"/>
  <c r="AB172" i="1"/>
  <c r="EJ168" i="1"/>
  <c r="ED82" i="1"/>
  <c r="AO291" i="1"/>
  <c r="BW291" i="1"/>
  <c r="AX77" i="1"/>
  <c r="CH77" i="1"/>
  <c r="AL77" i="1"/>
  <c r="P77" i="1"/>
  <c r="AZ72" i="1"/>
  <c r="BL72" i="1"/>
  <c r="CJ72" i="1"/>
  <c r="BC291" i="1"/>
  <c r="CS291" i="1"/>
  <c r="AB72" i="1"/>
  <c r="BO291" i="1"/>
  <c r="CU291" i="1"/>
  <c r="AR72" i="1"/>
  <c r="Q291" i="1"/>
  <c r="S291" i="1"/>
  <c r="BS291" i="1"/>
  <c r="DT291" i="1"/>
  <c r="AT72" i="1"/>
  <c r="BF72" i="1"/>
  <c r="BR72" i="1"/>
  <c r="CD72" i="1"/>
  <c r="CT68" i="1"/>
  <c r="DF68" i="1"/>
  <c r="ED68" i="1"/>
  <c r="V62" i="1"/>
  <c r="EI62" i="1"/>
  <c r="V65" i="1"/>
  <c r="AT65" i="1"/>
  <c r="BF65" i="1"/>
  <c r="CD65" i="1"/>
  <c r="CP65" i="1"/>
  <c r="DN65" i="1"/>
  <c r="CP62" i="1"/>
  <c r="DB62" i="1"/>
  <c r="AT62" i="1"/>
  <c r="BF62" i="1"/>
  <c r="BR62" i="1"/>
  <c r="EJ61" i="1"/>
  <c r="CZ50" i="1"/>
  <c r="BQ291" i="1"/>
  <c r="EI50" i="1"/>
  <c r="CO291" i="1"/>
  <c r="AH38" i="1"/>
  <c r="AT38" i="1"/>
  <c r="BF38" i="1"/>
  <c r="CD38" i="1"/>
  <c r="DB38" i="1"/>
  <c r="DN38" i="1"/>
  <c r="DR38" i="1"/>
  <c r="DR42" i="1"/>
  <c r="AT47" i="1"/>
  <c r="BR47" i="1"/>
  <c r="CD47" i="1"/>
  <c r="P38" i="1"/>
  <c r="AB38" i="1"/>
  <c r="BL38" i="1"/>
  <c r="BX38" i="1"/>
  <c r="CV38" i="1"/>
  <c r="DH38" i="1"/>
  <c r="P12" i="1"/>
  <c r="DH12" i="1"/>
  <c r="CF12" i="1"/>
  <c r="CV12" i="1"/>
  <c r="V12" i="1"/>
  <c r="AH12" i="1"/>
  <c r="BF12" i="1"/>
  <c r="BR12" i="1"/>
  <c r="CP12" i="1"/>
  <c r="DB12" i="1"/>
  <c r="AP12" i="1"/>
  <c r="BZ12" i="1"/>
  <c r="CX12" i="1"/>
  <c r="DJ12" i="1"/>
  <c r="X27" i="1"/>
  <c r="AJ27" i="1"/>
  <c r="AV27" i="1"/>
  <c r="BT27" i="1"/>
  <c r="CF27" i="1"/>
  <c r="CR27" i="1"/>
  <c r="DD27" i="1"/>
  <c r="DP27" i="1"/>
  <c r="AB27" i="1"/>
  <c r="P31" i="1"/>
  <c r="AZ31" i="1"/>
  <c r="CJ31" i="1"/>
  <c r="BJ42" i="1"/>
  <c r="DV50" i="1"/>
  <c r="CP72" i="1"/>
  <c r="DB72" i="1"/>
  <c r="EJ85" i="1"/>
  <c r="EJ91" i="1"/>
  <c r="EJ97" i="1"/>
  <c r="EJ100" i="1"/>
  <c r="EJ103" i="1"/>
  <c r="EJ105" i="1"/>
  <c r="CJ27" i="1"/>
  <c r="T47" i="1"/>
  <c r="AF47" i="1"/>
  <c r="AR47" i="1"/>
  <c r="BD47" i="1"/>
  <c r="BP47" i="1"/>
  <c r="CB47" i="1"/>
  <c r="CN47" i="1"/>
  <c r="CZ47" i="1"/>
  <c r="DL47" i="1"/>
  <c r="T50" i="1"/>
  <c r="AF50" i="1"/>
  <c r="AR50" i="1"/>
  <c r="BD50" i="1"/>
  <c r="BP50" i="1"/>
  <c r="CB50" i="1"/>
  <c r="CN50" i="1"/>
  <c r="DL50" i="1"/>
  <c r="AL62" i="1"/>
  <c r="AZ62" i="1"/>
  <c r="BL62" i="1"/>
  <c r="BX62" i="1"/>
  <c r="CJ62" i="1"/>
  <c r="CX62" i="1"/>
  <c r="AF62" i="1"/>
  <c r="BD62" i="1"/>
  <c r="CN62" i="1"/>
  <c r="CZ62" i="1"/>
  <c r="T68" i="1"/>
  <c r="P68" i="1"/>
  <c r="AN68" i="1"/>
  <c r="P72" i="1"/>
  <c r="AN72" i="1"/>
  <c r="DH72" i="1"/>
  <c r="Z77" i="1"/>
  <c r="BJ77" i="1"/>
  <c r="BV77" i="1"/>
  <c r="CT77" i="1"/>
  <c r="DB77" i="1"/>
  <c r="EJ43" i="1"/>
  <c r="AB42" i="1"/>
  <c r="AN42" i="1"/>
  <c r="AZ42" i="1"/>
  <c r="BL42" i="1"/>
  <c r="BX42" i="1"/>
  <c r="CJ42" i="1"/>
  <c r="CV42" i="1"/>
  <c r="DH42" i="1"/>
  <c r="DV42" i="1"/>
  <c r="V47" i="1"/>
  <c r="AH47" i="1"/>
  <c r="BF47" i="1"/>
  <c r="CP47" i="1"/>
  <c r="DN47" i="1"/>
  <c r="V50" i="1"/>
  <c r="AH50" i="1"/>
  <c r="AT50" i="1"/>
  <c r="BR50" i="1"/>
  <c r="CD50" i="1"/>
  <c r="CP50" i="1"/>
  <c r="DB50" i="1"/>
  <c r="DN50" i="1"/>
  <c r="R50" i="1"/>
  <c r="AD50" i="1"/>
  <c r="AP50" i="1"/>
  <c r="BB50" i="1"/>
  <c r="BN50" i="1"/>
  <c r="BZ50" i="1"/>
  <c r="CL50" i="1"/>
  <c r="CX50" i="1"/>
  <c r="DJ50" i="1"/>
  <c r="DX50" i="1"/>
  <c r="AX50" i="1"/>
  <c r="BJ50" i="1"/>
  <c r="CH50" i="1"/>
  <c r="CT50" i="1"/>
  <c r="DF50" i="1"/>
  <c r="DR50" i="1"/>
  <c r="AB65" i="1"/>
  <c r="BL65" i="1"/>
  <c r="CV65" i="1"/>
  <c r="AX72" i="1"/>
  <c r="BV72" i="1"/>
  <c r="CH72" i="1"/>
  <c r="EJ74" i="1"/>
  <c r="DJ72" i="1"/>
  <c r="X31" i="1"/>
  <c r="Z38" i="1"/>
  <c r="CT38" i="1"/>
  <c r="X68" i="1"/>
  <c r="AJ68" i="1"/>
  <c r="AX68" i="1"/>
  <c r="BJ68" i="1"/>
  <c r="CH68" i="1"/>
  <c r="Z72" i="1"/>
  <c r="AL72" i="1"/>
  <c r="R77" i="1"/>
  <c r="AD77" i="1"/>
  <c r="AP77" i="1"/>
  <c r="BB77" i="1"/>
  <c r="BN77" i="1"/>
  <c r="BZ77" i="1"/>
  <c r="CL77" i="1"/>
  <c r="CX77" i="1"/>
  <c r="DJ77" i="1"/>
  <c r="DX77" i="1"/>
  <c r="AB82" i="1"/>
  <c r="BX82" i="1"/>
  <c r="AV12" i="1"/>
  <c r="DP12" i="1"/>
  <c r="AB12" i="1"/>
  <c r="AZ12" i="1"/>
  <c r="BL12" i="1"/>
  <c r="CJ12" i="1"/>
  <c r="EJ16" i="1"/>
  <c r="EJ18" i="1"/>
  <c r="EJ28" i="1"/>
  <c r="AH27" i="1"/>
  <c r="AT27" i="1"/>
  <c r="BF27" i="1"/>
  <c r="BR27" i="1"/>
  <c r="CD27" i="1"/>
  <c r="CP27" i="1"/>
  <c r="DB27" i="1"/>
  <c r="DN27" i="1"/>
  <c r="BN27" i="1"/>
  <c r="DR31" i="1"/>
  <c r="T38" i="1"/>
  <c r="AR38" i="1"/>
  <c r="CB38" i="1"/>
  <c r="CZ38" i="1"/>
  <c r="DV38" i="1"/>
  <c r="Z68" i="1"/>
  <c r="AZ68" i="1"/>
  <c r="BL68" i="1"/>
  <c r="BX68" i="1"/>
  <c r="CJ68" i="1"/>
  <c r="CX68" i="1"/>
  <c r="CN77" i="1"/>
  <c r="CZ77" i="1"/>
  <c r="DL77" i="1"/>
  <c r="R82" i="1"/>
  <c r="AD82" i="1"/>
  <c r="AP82" i="1"/>
  <c r="BB82" i="1"/>
  <c r="BN82" i="1"/>
  <c r="BZ82" i="1"/>
  <c r="CL82" i="1"/>
  <c r="CX82" i="1"/>
  <c r="DJ82" i="1"/>
  <c r="DX82" i="1"/>
  <c r="V82" i="1"/>
  <c r="AT82" i="1"/>
  <c r="BR82" i="1"/>
  <c r="CP82" i="1"/>
  <c r="DN82" i="1"/>
  <c r="V234" i="1"/>
  <c r="AH234" i="1"/>
  <c r="BF234" i="1"/>
  <c r="BR234" i="1"/>
  <c r="CP234" i="1"/>
  <c r="DB234" i="1"/>
  <c r="Z234" i="1"/>
  <c r="AL234" i="1"/>
  <c r="AX234" i="1"/>
  <c r="BJ234" i="1"/>
  <c r="BV234" i="1"/>
  <c r="CH234" i="1"/>
  <c r="CT234" i="1"/>
  <c r="DF234" i="1"/>
  <c r="AL238" i="1"/>
  <c r="AR243" i="1"/>
  <c r="BP243" i="1"/>
  <c r="CB243" i="1"/>
  <c r="CZ243" i="1"/>
  <c r="DL243" i="1"/>
  <c r="EJ264" i="1"/>
  <c r="CZ274" i="1"/>
  <c r="DV77" i="1"/>
  <c r="Z172" i="1"/>
  <c r="AL172" i="1"/>
  <c r="BD172" i="1"/>
  <c r="CN172" i="1"/>
  <c r="CZ172" i="1"/>
  <c r="DL172" i="1"/>
  <c r="P179" i="1"/>
  <c r="AB179" i="1"/>
  <c r="BX179" i="1"/>
  <c r="CJ179" i="1"/>
  <c r="V179" i="1"/>
  <c r="R187" i="1"/>
  <c r="AD187" i="1"/>
  <c r="AR187" i="1"/>
  <c r="BD187" i="1"/>
  <c r="CB187" i="1"/>
  <c r="DP187" i="1"/>
  <c r="T187" i="1"/>
  <c r="AT187" i="1"/>
  <c r="BX216" i="1"/>
  <c r="DH216" i="1"/>
  <c r="DV216" i="1"/>
  <c r="X223" i="1"/>
  <c r="AJ223" i="1"/>
  <c r="AV223" i="1"/>
  <c r="BH223" i="1"/>
  <c r="BT223" i="1"/>
  <c r="CF223" i="1"/>
  <c r="CR223" i="1"/>
  <c r="DD223" i="1"/>
  <c r="DP223" i="1"/>
  <c r="AH77" i="1"/>
  <c r="DF77" i="1"/>
  <c r="AZ77" i="1"/>
  <c r="CJ77" i="1"/>
  <c r="CX179" i="1"/>
  <c r="DJ179" i="1"/>
  <c r="AH187" i="1"/>
  <c r="BH187" i="1"/>
  <c r="AH204" i="1"/>
  <c r="AT204" i="1"/>
  <c r="BF204" i="1"/>
  <c r="BR204" i="1"/>
  <c r="CD204" i="1"/>
  <c r="CP204" i="1"/>
  <c r="DN204" i="1"/>
  <c r="Z204" i="1"/>
  <c r="AL204" i="1"/>
  <c r="AX204" i="1"/>
  <c r="BJ204" i="1"/>
  <c r="BV204" i="1"/>
  <c r="CH204" i="1"/>
  <c r="CT204" i="1"/>
  <c r="DF204" i="1"/>
  <c r="BZ216" i="1"/>
  <c r="DX216" i="1"/>
  <c r="Z223" i="1"/>
  <c r="AL223" i="1"/>
  <c r="AX223" i="1"/>
  <c r="BJ223" i="1"/>
  <c r="BV223" i="1"/>
  <c r="CH223" i="1"/>
  <c r="CT223" i="1"/>
  <c r="DF223" i="1"/>
  <c r="AR238" i="1"/>
  <c r="BP238" i="1"/>
  <c r="DP238" i="1"/>
  <c r="CN238" i="1"/>
  <c r="DL238" i="1"/>
  <c r="EJ277" i="1"/>
  <c r="EJ287" i="1"/>
  <c r="BP172" i="1"/>
  <c r="CB172" i="1"/>
  <c r="CP172" i="1"/>
  <c r="CN179" i="1"/>
  <c r="CZ179" i="1"/>
  <c r="DL179" i="1"/>
  <c r="EJ195" i="1"/>
  <c r="EJ213" i="1"/>
  <c r="EJ215" i="1"/>
  <c r="DP216" i="1"/>
  <c r="EJ221" i="1"/>
  <c r="CN216" i="1"/>
  <c r="CZ216" i="1"/>
  <c r="DL216" i="1"/>
  <c r="EJ233" i="1"/>
  <c r="EJ232" i="1" s="1"/>
  <c r="CR238" i="1"/>
  <c r="DD238" i="1"/>
  <c r="DV238" i="1"/>
  <c r="AH238" i="1"/>
  <c r="EJ269" i="1"/>
  <c r="EJ110" i="1"/>
  <c r="EJ133" i="1"/>
  <c r="EJ134" i="1"/>
  <c r="EJ153" i="1"/>
  <c r="EJ163" i="1"/>
  <c r="BF172" i="1"/>
  <c r="EJ189" i="1"/>
  <c r="R194" i="1"/>
  <c r="AD194" i="1"/>
  <c r="AP194" i="1"/>
  <c r="BB194" i="1"/>
  <c r="BN194" i="1"/>
  <c r="EJ217" i="1"/>
  <c r="AH216" i="1"/>
  <c r="BR216" i="1"/>
  <c r="CP216" i="1"/>
  <c r="DB216" i="1"/>
  <c r="DJ216" i="1"/>
  <c r="AD216" i="1"/>
  <c r="DX223" i="1"/>
  <c r="EJ283" i="1"/>
  <c r="EJ136" i="1"/>
  <c r="EJ151" i="1"/>
  <c r="EJ156" i="1"/>
  <c r="AH172" i="1"/>
  <c r="AV172" i="1"/>
  <c r="BH172" i="1"/>
  <c r="BT172" i="1"/>
  <c r="CT172" i="1"/>
  <c r="DH172" i="1"/>
  <c r="AN172" i="1"/>
  <c r="X179" i="1"/>
  <c r="AV179" i="1"/>
  <c r="BH179" i="1"/>
  <c r="BT179" i="1"/>
  <c r="CR179" i="1"/>
  <c r="DD179" i="1"/>
  <c r="DP179" i="1"/>
  <c r="R179" i="1"/>
  <c r="AR179" i="1"/>
  <c r="DB179" i="1"/>
  <c r="CD179" i="1"/>
  <c r="AH179" i="1"/>
  <c r="BH216" i="1"/>
  <c r="AF234" i="1"/>
  <c r="AR234" i="1"/>
  <c r="BD234" i="1"/>
  <c r="BP234" i="1"/>
  <c r="CB234" i="1"/>
  <c r="CN234" i="1"/>
  <c r="CZ234" i="1"/>
  <c r="DL234" i="1"/>
  <c r="AX238" i="1"/>
  <c r="BJ238" i="1"/>
  <c r="BV238" i="1"/>
  <c r="CH238" i="1"/>
  <c r="CV238" i="1"/>
  <c r="CT238" i="1"/>
  <c r="AL12" i="1"/>
  <c r="BJ12" i="1"/>
  <c r="BV12" i="1"/>
  <c r="CT12" i="1"/>
  <c r="DR12" i="1"/>
  <c r="AC291" i="1"/>
  <c r="AQ291" i="1"/>
  <c r="BM291" i="1"/>
  <c r="CA291" i="1"/>
  <c r="DK291" i="1"/>
  <c r="EJ13" i="1"/>
  <c r="T12" i="1"/>
  <c r="AF12" i="1"/>
  <c r="AR12" i="1"/>
  <c r="BD12" i="1"/>
  <c r="BP12" i="1"/>
  <c r="CB12" i="1"/>
  <c r="CN12" i="1"/>
  <c r="CZ12" i="1"/>
  <c r="DL12" i="1"/>
  <c r="EJ20" i="1"/>
  <c r="EJ21" i="1"/>
  <c r="T31" i="1"/>
  <c r="AF31" i="1"/>
  <c r="AR31" i="1"/>
  <c r="BD31" i="1"/>
  <c r="BP31" i="1"/>
  <c r="CB31" i="1"/>
  <c r="CN31" i="1"/>
  <c r="CZ31" i="1"/>
  <c r="DL31" i="1"/>
  <c r="DZ31" i="1"/>
  <c r="AL38" i="1"/>
  <c r="BV38" i="1"/>
  <c r="DF38" i="1"/>
  <c r="EJ46" i="1"/>
  <c r="EJ45" i="1" s="1"/>
  <c r="BG47" i="1"/>
  <c r="EJ52" i="1"/>
  <c r="DX12" i="1"/>
  <c r="EJ19" i="1"/>
  <c r="V27" i="1"/>
  <c r="EJ29" i="1"/>
  <c r="AN27" i="1"/>
  <c r="BL27" i="1"/>
  <c r="BX27" i="1"/>
  <c r="CV27" i="1"/>
  <c r="DH27" i="1"/>
  <c r="DV27" i="1"/>
  <c r="EJ35" i="1"/>
  <c r="EJ41" i="1"/>
  <c r="V42" i="1"/>
  <c r="AH42" i="1"/>
  <c r="AT42" i="1"/>
  <c r="BF42" i="1"/>
  <c r="BR42" i="1"/>
  <c r="CD42" i="1"/>
  <c r="CP42" i="1"/>
  <c r="DB42" i="1"/>
  <c r="DN42" i="1"/>
  <c r="AL50" i="1"/>
  <c r="BV50" i="1"/>
  <c r="EJ14" i="1"/>
  <c r="EJ17" i="1"/>
  <c r="EF22" i="1"/>
  <c r="EF12" i="1" s="1"/>
  <c r="Z27" i="1"/>
  <c r="AL27" i="1"/>
  <c r="AX27" i="1"/>
  <c r="BJ27" i="1"/>
  <c r="BV27" i="1"/>
  <c r="CH27" i="1"/>
  <c r="CT27" i="1"/>
  <c r="DF27" i="1"/>
  <c r="DR27" i="1"/>
  <c r="EJ34" i="1"/>
  <c r="EJ37" i="1"/>
  <c r="EJ36" i="1" s="1"/>
  <c r="EJ15" i="1"/>
  <c r="Z12" i="1"/>
  <c r="AX12" i="1"/>
  <c r="CH12" i="1"/>
  <c r="DF12" i="1"/>
  <c r="EI22" i="1"/>
  <c r="AZ38" i="1"/>
  <c r="CJ38" i="1"/>
  <c r="EJ49" i="1"/>
  <c r="EB31" i="1"/>
  <c r="AD31" i="1"/>
  <c r="CX31" i="1"/>
  <c r="DJ31" i="1"/>
  <c r="DX31" i="1"/>
  <c r="EJ40" i="1"/>
  <c r="T42" i="1"/>
  <c r="AF42" i="1"/>
  <c r="AR42" i="1"/>
  <c r="BD42" i="1"/>
  <c r="BP42" i="1"/>
  <c r="CB42" i="1"/>
  <c r="CN42" i="1"/>
  <c r="CZ42" i="1"/>
  <c r="DL42" i="1"/>
  <c r="X47" i="1"/>
  <c r="AJ47" i="1"/>
  <c r="AV47" i="1"/>
  <c r="BH47" i="1"/>
  <c r="BT47" i="1"/>
  <c r="CF47" i="1"/>
  <c r="CR47" i="1"/>
  <c r="DD47" i="1"/>
  <c r="DP47" i="1"/>
  <c r="X50" i="1"/>
  <c r="AJ50" i="1"/>
  <c r="AV50" i="1"/>
  <c r="BH50" i="1"/>
  <c r="BT50" i="1"/>
  <c r="CF50" i="1"/>
  <c r="CR50" i="1"/>
  <c r="DD50" i="1"/>
  <c r="DP50" i="1"/>
  <c r="ED50" i="1"/>
  <c r="DZ50" i="1"/>
  <c r="BF59" i="1"/>
  <c r="EJ59" i="1" s="1"/>
  <c r="AN62" i="1"/>
  <c r="BB62" i="1"/>
  <c r="BN62" i="1"/>
  <c r="EI65" i="1"/>
  <c r="BB68" i="1"/>
  <c r="BN68" i="1"/>
  <c r="BZ68" i="1"/>
  <c r="CN68" i="1"/>
  <c r="DP68" i="1"/>
  <c r="BH68" i="1"/>
  <c r="BT68" i="1"/>
  <c r="CF68" i="1"/>
  <c r="BB72" i="1"/>
  <c r="BN72" i="1"/>
  <c r="BZ72" i="1"/>
  <c r="DP72" i="1"/>
  <c r="T72" i="1"/>
  <c r="BD72" i="1"/>
  <c r="DL72" i="1"/>
  <c r="Z82" i="1"/>
  <c r="AL82" i="1"/>
  <c r="AX82" i="1"/>
  <c r="BJ82" i="1"/>
  <c r="BV82" i="1"/>
  <c r="CH82" i="1"/>
  <c r="CT82" i="1"/>
  <c r="DF82" i="1"/>
  <c r="DR82" i="1"/>
  <c r="EB82" i="1"/>
  <c r="EJ90" i="1"/>
  <c r="EJ108" i="1"/>
  <c r="EF50" i="1"/>
  <c r="AD62" i="1"/>
  <c r="X65" i="1"/>
  <c r="AJ65" i="1"/>
  <c r="AV65" i="1"/>
  <c r="BH65" i="1"/>
  <c r="BT65" i="1"/>
  <c r="CF65" i="1"/>
  <c r="CR65" i="1"/>
  <c r="DD65" i="1"/>
  <c r="DP65" i="1"/>
  <c r="R68" i="1"/>
  <c r="AD68" i="1"/>
  <c r="AR68" i="1"/>
  <c r="CB68" i="1"/>
  <c r="CP68" i="1"/>
  <c r="AL68" i="1"/>
  <c r="DJ68" i="1"/>
  <c r="AD72" i="1"/>
  <c r="DV72" i="1"/>
  <c r="AJ82" i="1"/>
  <c r="AV82" i="1"/>
  <c r="BH82" i="1"/>
  <c r="BT82" i="1"/>
  <c r="CF82" i="1"/>
  <c r="CR82" i="1"/>
  <c r="DD82" i="1"/>
  <c r="DP82" i="1"/>
  <c r="EJ84" i="1"/>
  <c r="EJ89" i="1"/>
  <c r="EJ92" i="1"/>
  <c r="EJ95" i="1"/>
  <c r="EJ98" i="1"/>
  <c r="EJ101" i="1"/>
  <c r="EJ102" i="1"/>
  <c r="EJ109" i="1"/>
  <c r="P50" i="1"/>
  <c r="AB50" i="1"/>
  <c r="AN50" i="1"/>
  <c r="AZ50" i="1"/>
  <c r="BL50" i="1"/>
  <c r="BX50" i="1"/>
  <c r="CJ50" i="1"/>
  <c r="CV50" i="1"/>
  <c r="DH50" i="1"/>
  <c r="EJ56" i="1"/>
  <c r="AF68" i="1"/>
  <c r="EJ80" i="1"/>
  <c r="DR77" i="1"/>
  <c r="P82" i="1"/>
  <c r="EI82" i="1"/>
  <c r="EJ106" i="1"/>
  <c r="EI38" i="1"/>
  <c r="EJ44" i="1"/>
  <c r="R47" i="1"/>
  <c r="AD47" i="1"/>
  <c r="AP47" i="1"/>
  <c r="BB47" i="1"/>
  <c r="BN47" i="1"/>
  <c r="BZ47" i="1"/>
  <c r="CL47" i="1"/>
  <c r="CX47" i="1"/>
  <c r="DJ47" i="1"/>
  <c r="EJ54" i="1"/>
  <c r="EJ60" i="1"/>
  <c r="EJ67" i="1"/>
  <c r="EI69" i="1"/>
  <c r="EI68" i="1" s="1"/>
  <c r="EJ71" i="1"/>
  <c r="V72" i="1"/>
  <c r="EI73" i="1"/>
  <c r="EI72" i="1" s="1"/>
  <c r="EJ78" i="1"/>
  <c r="AB77" i="1"/>
  <c r="AN77" i="1"/>
  <c r="BL77" i="1"/>
  <c r="BX77" i="1"/>
  <c r="CV77" i="1"/>
  <c r="DH77" i="1"/>
  <c r="AF77" i="1"/>
  <c r="AT77" i="1"/>
  <c r="BF77" i="1"/>
  <c r="BR77" i="1"/>
  <c r="CD77" i="1"/>
  <c r="V77" i="1"/>
  <c r="CP77" i="1"/>
  <c r="DN77" i="1"/>
  <c r="DV82" i="1"/>
  <c r="EJ87" i="1"/>
  <c r="EJ88" i="1"/>
  <c r="EJ93" i="1"/>
  <c r="EJ94" i="1"/>
  <c r="EJ55" i="1"/>
  <c r="EJ64" i="1"/>
  <c r="AY72" i="1"/>
  <c r="EJ86" i="1"/>
  <c r="EJ104" i="1"/>
  <c r="CX72" i="1"/>
  <c r="EJ111" i="1"/>
  <c r="EJ96" i="1"/>
  <c r="EJ99" i="1"/>
  <c r="EJ107" i="1"/>
  <c r="EJ113" i="1"/>
  <c r="EJ117" i="1"/>
  <c r="EJ141" i="1"/>
  <c r="EJ152" i="1"/>
  <c r="EJ162" i="1"/>
  <c r="EJ171" i="1"/>
  <c r="T172" i="1"/>
  <c r="AF172" i="1"/>
  <c r="AR172" i="1"/>
  <c r="DX172" i="1"/>
  <c r="DF172" i="1"/>
  <c r="DR172" i="1"/>
  <c r="EJ180" i="1"/>
  <c r="EJ196" i="1"/>
  <c r="DX194" i="1"/>
  <c r="T204" i="1"/>
  <c r="AF204" i="1"/>
  <c r="AR204" i="1"/>
  <c r="BD204" i="1"/>
  <c r="BP204" i="1"/>
  <c r="CZ204" i="1"/>
  <c r="EJ207" i="1"/>
  <c r="AJ209" i="1"/>
  <c r="BH209" i="1"/>
  <c r="CF209" i="1"/>
  <c r="DP209" i="1"/>
  <c r="EJ211" i="1"/>
  <c r="AB209" i="1"/>
  <c r="AN209" i="1"/>
  <c r="AZ209" i="1"/>
  <c r="BL209" i="1"/>
  <c r="BX209" i="1"/>
  <c r="CJ209" i="1"/>
  <c r="CV209" i="1"/>
  <c r="DH209" i="1"/>
  <c r="EJ214" i="1"/>
  <c r="Z216" i="1"/>
  <c r="AL216" i="1"/>
  <c r="CT216" i="1"/>
  <c r="DF216" i="1"/>
  <c r="DD216" i="1"/>
  <c r="EJ137" i="1"/>
  <c r="P216" i="1"/>
  <c r="AN216" i="1"/>
  <c r="BL216" i="1"/>
  <c r="CJ216" i="1"/>
  <c r="BF218" i="1"/>
  <c r="BF216" i="1" s="1"/>
  <c r="EI218" i="1"/>
  <c r="EI216" i="1" s="1"/>
  <c r="EJ157" i="1"/>
  <c r="EJ164" i="1"/>
  <c r="EJ167" i="1"/>
  <c r="AT174" i="1"/>
  <c r="AT172" i="1" s="1"/>
  <c r="EI174" i="1"/>
  <c r="EJ185" i="1"/>
  <c r="Z187" i="1"/>
  <c r="AL187" i="1"/>
  <c r="AZ187" i="1"/>
  <c r="BL187" i="1"/>
  <c r="BX187" i="1"/>
  <c r="CJ187" i="1"/>
  <c r="EJ193" i="1"/>
  <c r="EJ192" i="1" s="1"/>
  <c r="BZ194" i="1"/>
  <c r="CL194" i="1"/>
  <c r="CX194" i="1"/>
  <c r="DJ194" i="1"/>
  <c r="EJ199" i="1"/>
  <c r="EJ198" i="1" s="1"/>
  <c r="EJ201" i="1"/>
  <c r="EJ200" i="1" s="1"/>
  <c r="BH204" i="1"/>
  <c r="BT204" i="1"/>
  <c r="CF204" i="1"/>
  <c r="EJ206" i="1"/>
  <c r="DV209" i="1"/>
  <c r="EJ114" i="1"/>
  <c r="EJ129" i="1"/>
  <c r="EJ149" i="1"/>
  <c r="EJ158" i="1"/>
  <c r="EI173" i="1"/>
  <c r="EI172" i="1" s="1"/>
  <c r="EJ176" i="1"/>
  <c r="EJ178" i="1"/>
  <c r="EJ181" i="1"/>
  <c r="EJ184" i="1"/>
  <c r="T194" i="1"/>
  <c r="AF194" i="1"/>
  <c r="AR194" i="1"/>
  <c r="BD194" i="1"/>
  <c r="BP194" i="1"/>
  <c r="CB194" i="1"/>
  <c r="CN194" i="1"/>
  <c r="CZ194" i="1"/>
  <c r="DL194" i="1"/>
  <c r="R204" i="1"/>
  <c r="AD204" i="1"/>
  <c r="AP204" i="1"/>
  <c r="BB204" i="1"/>
  <c r="BN204" i="1"/>
  <c r="BZ204" i="1"/>
  <c r="CL204" i="1"/>
  <c r="CX204" i="1"/>
  <c r="DJ204" i="1"/>
  <c r="DX204" i="1"/>
  <c r="AR216" i="1"/>
  <c r="BD216" i="1"/>
  <c r="BP216" i="1"/>
  <c r="CB216" i="1"/>
  <c r="EJ115" i="1"/>
  <c r="EJ125" i="1"/>
  <c r="EJ154" i="1"/>
  <c r="EJ183" i="1"/>
  <c r="EJ186" i="1"/>
  <c r="EJ191" i="1"/>
  <c r="EJ190" i="1" s="1"/>
  <c r="CX216" i="1"/>
  <c r="EJ112" i="1"/>
  <c r="EJ121" i="1"/>
  <c r="EJ145" i="1"/>
  <c r="EJ161" i="1"/>
  <c r="EJ170" i="1"/>
  <c r="EJ173" i="1"/>
  <c r="EJ175" i="1"/>
  <c r="EJ177" i="1"/>
  <c r="BD179" i="1"/>
  <c r="BP179" i="1"/>
  <c r="CB179" i="1"/>
  <c r="EJ182" i="1"/>
  <c r="X194" i="1"/>
  <c r="AJ194" i="1"/>
  <c r="AV194" i="1"/>
  <c r="BH194" i="1"/>
  <c r="BT194" i="1"/>
  <c r="CF194" i="1"/>
  <c r="CR194" i="1"/>
  <c r="DD194" i="1"/>
  <c r="DP194" i="1"/>
  <c r="EJ197" i="1"/>
  <c r="EJ194" i="1" s="1"/>
  <c r="EJ203" i="1"/>
  <c r="EJ202" i="1" s="1"/>
  <c r="EI209" i="1"/>
  <c r="EJ212" i="1"/>
  <c r="X216" i="1"/>
  <c r="AV216" i="1"/>
  <c r="CR216" i="1"/>
  <c r="AB216" i="1"/>
  <c r="BB216" i="1"/>
  <c r="EJ210" i="1"/>
  <c r="V209" i="1"/>
  <c r="AH209" i="1"/>
  <c r="AT209" i="1"/>
  <c r="BF209" i="1"/>
  <c r="BR209" i="1"/>
  <c r="CD209" i="1"/>
  <c r="CP209" i="1"/>
  <c r="DB209" i="1"/>
  <c r="DN209" i="1"/>
  <c r="AJ216" i="1"/>
  <c r="EJ227" i="1"/>
  <c r="EJ236" i="1"/>
  <c r="AP238" i="1"/>
  <c r="BB238" i="1"/>
  <c r="BN238" i="1"/>
  <c r="BZ238" i="1"/>
  <c r="CL238" i="1"/>
  <c r="CX238" i="1"/>
  <c r="DJ238" i="1"/>
  <c r="X243" i="1"/>
  <c r="AJ243" i="1"/>
  <c r="AV243" i="1"/>
  <c r="BH243" i="1"/>
  <c r="BT243" i="1"/>
  <c r="CF243" i="1"/>
  <c r="CR243" i="1"/>
  <c r="DD243" i="1"/>
  <c r="DP243" i="1"/>
  <c r="EJ245" i="1"/>
  <c r="EJ246" i="1"/>
  <c r="DZ243" i="1"/>
  <c r="EJ247" i="1"/>
  <c r="EJ250" i="1"/>
  <c r="EF243" i="1"/>
  <c r="EJ256" i="1"/>
  <c r="EJ262" i="1"/>
  <c r="EJ268" i="1"/>
  <c r="EJ279" i="1"/>
  <c r="EJ288" i="1"/>
  <c r="EJ222" i="1"/>
  <c r="EJ225" i="1"/>
  <c r="EJ226" i="1"/>
  <c r="EJ231" i="1"/>
  <c r="EJ235" i="1"/>
  <c r="EJ239" i="1"/>
  <c r="AD238" i="1"/>
  <c r="CP238" i="1"/>
  <c r="DB238" i="1"/>
  <c r="X238" i="1"/>
  <c r="AJ238" i="1"/>
  <c r="EJ251" i="1"/>
  <c r="EJ257" i="1"/>
  <c r="EJ263" i="1"/>
  <c r="EJ266" i="1"/>
  <c r="EJ272" i="1"/>
  <c r="X274" i="1"/>
  <c r="AJ274" i="1"/>
  <c r="AV274" i="1"/>
  <c r="BH274" i="1"/>
  <c r="BT274" i="1"/>
  <c r="CF274" i="1"/>
  <c r="CR274" i="1"/>
  <c r="DD274" i="1"/>
  <c r="DP274" i="1"/>
  <c r="EJ281" i="1"/>
  <c r="DX282" i="1"/>
  <c r="EJ282" i="1" s="1"/>
  <c r="EJ224" i="1"/>
  <c r="AB223" i="1"/>
  <c r="AN223" i="1"/>
  <c r="AZ223" i="1"/>
  <c r="BL223" i="1"/>
  <c r="BX223" i="1"/>
  <c r="CJ223" i="1"/>
  <c r="CV223" i="1"/>
  <c r="DH223" i="1"/>
  <c r="DV223" i="1"/>
  <c r="EJ230" i="1"/>
  <c r="X234" i="1"/>
  <c r="AJ234" i="1"/>
  <c r="AV234" i="1"/>
  <c r="BH234" i="1"/>
  <c r="BT234" i="1"/>
  <c r="CF234" i="1"/>
  <c r="CR234" i="1"/>
  <c r="DD234" i="1"/>
  <c r="DP234" i="1"/>
  <c r="R243" i="1"/>
  <c r="AD243" i="1"/>
  <c r="AP243" i="1"/>
  <c r="BB243" i="1"/>
  <c r="BN243" i="1"/>
  <c r="BZ243" i="1"/>
  <c r="CL243" i="1"/>
  <c r="CX243" i="1"/>
  <c r="DJ243" i="1"/>
  <c r="V243" i="1"/>
  <c r="AH243" i="1"/>
  <c r="AT243" i="1"/>
  <c r="BF243" i="1"/>
  <c r="BR243" i="1"/>
  <c r="CD243" i="1"/>
  <c r="CP243" i="1"/>
  <c r="DB243" i="1"/>
  <c r="DN243" i="1"/>
  <c r="EJ255" i="1"/>
  <c r="EJ261" i="1"/>
  <c r="EJ267" i="1"/>
  <c r="EJ273" i="1"/>
  <c r="R223" i="1"/>
  <c r="AD223" i="1"/>
  <c r="AP223" i="1"/>
  <c r="BB223" i="1"/>
  <c r="BN223" i="1"/>
  <c r="BZ223" i="1"/>
  <c r="CL223" i="1"/>
  <c r="CX223" i="1"/>
  <c r="DJ223" i="1"/>
  <c r="V223" i="1"/>
  <c r="AH223" i="1"/>
  <c r="AT223" i="1"/>
  <c r="BF223" i="1"/>
  <c r="BR223" i="1"/>
  <c r="CD223" i="1"/>
  <c r="CP223" i="1"/>
  <c r="DB223" i="1"/>
  <c r="DN223" i="1"/>
  <c r="EI223" i="1"/>
  <c r="R234" i="1"/>
  <c r="AD234" i="1"/>
  <c r="AP234" i="1"/>
  <c r="BB234" i="1"/>
  <c r="BN234" i="1"/>
  <c r="BZ234" i="1"/>
  <c r="CL234" i="1"/>
  <c r="CX234" i="1"/>
  <c r="DJ234" i="1"/>
  <c r="DX234" i="1"/>
  <c r="EJ242" i="1"/>
  <c r="EJ248" i="1"/>
  <c r="EJ252" i="1"/>
  <c r="EJ258" i="1"/>
  <c r="EJ270" i="1"/>
  <c r="AD274" i="1"/>
  <c r="AP274" i="1"/>
  <c r="EJ280" i="1"/>
  <c r="EJ284" i="1"/>
  <c r="EJ286" i="1"/>
  <c r="EJ289" i="1"/>
  <c r="P204" i="1"/>
  <c r="AB204" i="1"/>
  <c r="AN204" i="1"/>
  <c r="AZ204" i="1"/>
  <c r="BL204" i="1"/>
  <c r="BX204" i="1"/>
  <c r="CJ204" i="1"/>
  <c r="CV204" i="1"/>
  <c r="DH204" i="1"/>
  <c r="DV204" i="1"/>
  <c r="BT216" i="1"/>
  <c r="CF216" i="1"/>
  <c r="ED216" i="1"/>
  <c r="EJ228" i="1"/>
  <c r="EJ229" i="1"/>
  <c r="DV234" i="1"/>
  <c r="EJ237" i="1"/>
  <c r="EJ240" i="1"/>
  <c r="EJ241" i="1"/>
  <c r="EJ253" i="1"/>
  <c r="EJ259" i="1"/>
  <c r="EJ265" i="1"/>
  <c r="EJ271" i="1"/>
  <c r="AG291" i="1"/>
  <c r="AM291" i="1"/>
  <c r="AS291" i="1"/>
  <c r="AY291" i="1"/>
  <c r="BK291" i="1"/>
  <c r="CC291" i="1"/>
  <c r="CI291" i="1"/>
  <c r="DA291" i="1"/>
  <c r="DG291" i="1"/>
  <c r="DM291" i="1"/>
  <c r="DS291" i="1"/>
  <c r="DY291" i="1"/>
  <c r="EI12" i="1"/>
  <c r="P23" i="1"/>
  <c r="BH24" i="1"/>
  <c r="BH23" i="1" s="1"/>
  <c r="EJ26" i="1"/>
  <c r="EJ25" i="1" s="1"/>
  <c r="P25" i="1"/>
  <c r="R27" i="1"/>
  <c r="BB27" i="1"/>
  <c r="CL27" i="1"/>
  <c r="DX27" i="1"/>
  <c r="T27" i="1"/>
  <c r="AF27" i="1"/>
  <c r="AR27" i="1"/>
  <c r="BD27" i="1"/>
  <c r="BP27" i="1"/>
  <c r="CB27" i="1"/>
  <c r="CN27" i="1"/>
  <c r="CZ27" i="1"/>
  <c r="DL27" i="1"/>
  <c r="EJ33" i="1"/>
  <c r="AP27" i="1"/>
  <c r="BZ27" i="1"/>
  <c r="DJ27" i="1"/>
  <c r="Z31" i="1"/>
  <c r="AL31" i="1"/>
  <c r="AX31" i="1"/>
  <c r="BJ31" i="1"/>
  <c r="BV31" i="1"/>
  <c r="CH31" i="1"/>
  <c r="CT31" i="1"/>
  <c r="DF31" i="1"/>
  <c r="BG23" i="1"/>
  <c r="BG291" i="1" s="1"/>
  <c r="EJ30" i="1"/>
  <c r="EJ27" i="1" s="1"/>
  <c r="EJ32" i="1"/>
  <c r="EJ31" i="1" s="1"/>
  <c r="EJ42" i="1"/>
  <c r="CE291" i="1"/>
  <c r="CK291" i="1"/>
  <c r="CQ291" i="1"/>
  <c r="CW291" i="1"/>
  <c r="DC291" i="1"/>
  <c r="DI291" i="1"/>
  <c r="DO291" i="1"/>
  <c r="DU291" i="1"/>
  <c r="EA291" i="1"/>
  <c r="P36" i="1"/>
  <c r="P45" i="1"/>
  <c r="AH63" i="1"/>
  <c r="AH62" i="1" s="1"/>
  <c r="AH69" i="1"/>
  <c r="AH68" i="1" s="1"/>
  <c r="AV68" i="1"/>
  <c r="EJ70" i="1"/>
  <c r="X72" i="1"/>
  <c r="AJ72" i="1"/>
  <c r="BH76" i="1"/>
  <c r="BH75" i="1" s="1"/>
  <c r="X77" i="1"/>
  <c r="AJ77" i="1"/>
  <c r="AV77" i="1"/>
  <c r="BH77" i="1"/>
  <c r="BT77" i="1"/>
  <c r="CF77" i="1"/>
  <c r="CR77" i="1"/>
  <c r="DD77" i="1"/>
  <c r="DP77" i="1"/>
  <c r="EJ81" i="1"/>
  <c r="EJ57" i="1"/>
  <c r="R62" i="1"/>
  <c r="EJ79" i="1"/>
  <c r="EJ83" i="1"/>
  <c r="X82" i="1"/>
  <c r="EI49" i="1"/>
  <c r="EI47" i="1" s="1"/>
  <c r="EJ73" i="1"/>
  <c r="EJ72" i="1" s="1"/>
  <c r="R72" i="1"/>
  <c r="EJ39" i="1"/>
  <c r="EJ38" i="1" s="1"/>
  <c r="P42" i="1"/>
  <c r="EJ48" i="1"/>
  <c r="EJ47" i="1" s="1"/>
  <c r="EJ53" i="1"/>
  <c r="EJ66" i="1"/>
  <c r="EJ65" i="1" s="1"/>
  <c r="DV68" i="1"/>
  <c r="R38" i="1"/>
  <c r="X38" i="1"/>
  <c r="AD38" i="1"/>
  <c r="AJ38" i="1"/>
  <c r="AP38" i="1"/>
  <c r="AV38" i="1"/>
  <c r="BB38" i="1"/>
  <c r="BH38" i="1"/>
  <c r="BN38" i="1"/>
  <c r="BT38" i="1"/>
  <c r="BZ38" i="1"/>
  <c r="CF38" i="1"/>
  <c r="CL38" i="1"/>
  <c r="CR38" i="1"/>
  <c r="CX38" i="1"/>
  <c r="DD38" i="1"/>
  <c r="DJ38" i="1"/>
  <c r="DP38" i="1"/>
  <c r="EJ51" i="1"/>
  <c r="EJ58" i="1"/>
  <c r="CR68" i="1"/>
  <c r="DD68" i="1"/>
  <c r="AV72" i="1"/>
  <c r="BH72" i="1"/>
  <c r="BT72" i="1"/>
  <c r="CF72" i="1"/>
  <c r="EI77" i="1"/>
  <c r="AW68" i="1"/>
  <c r="V216" i="1"/>
  <c r="EJ188" i="1"/>
  <c r="EJ205" i="1"/>
  <c r="EJ219" i="1"/>
  <c r="EJ220" i="1"/>
  <c r="EI180" i="1"/>
  <c r="EI179" i="1" s="1"/>
  <c r="DR204" i="1"/>
  <c r="EI208" i="1"/>
  <c r="EI204" i="1" s="1"/>
  <c r="AV208" i="1"/>
  <c r="EJ208" i="1" s="1"/>
  <c r="T216" i="1"/>
  <c r="AF216" i="1"/>
  <c r="EJ116" i="1"/>
  <c r="AW179" i="1"/>
  <c r="P194" i="1"/>
  <c r="P200" i="1"/>
  <c r="EI243" i="1"/>
  <c r="R190" i="1"/>
  <c r="DL204" i="1"/>
  <c r="P209" i="1"/>
  <c r="BE216" i="1"/>
  <c r="BE291" i="1" s="1"/>
  <c r="P232" i="1"/>
  <c r="T234" i="1"/>
  <c r="AX249" i="1"/>
  <c r="AX243" i="1" s="1"/>
  <c r="EJ276" i="1"/>
  <c r="EJ278" i="1"/>
  <c r="BB274" i="1"/>
  <c r="BN274" i="1"/>
  <c r="BZ274" i="1"/>
  <c r="CL274" i="1"/>
  <c r="CX274" i="1"/>
  <c r="DJ274" i="1"/>
  <c r="EI275" i="1"/>
  <c r="EI274" i="1" s="1"/>
  <c r="DW274" i="1"/>
  <c r="DW291" i="1" s="1"/>
  <c r="P223" i="1"/>
  <c r="P243" i="1"/>
  <c r="DX275" i="1"/>
  <c r="DX274" i="1" s="1"/>
  <c r="R238" i="1"/>
  <c r="R274" i="1"/>
  <c r="EJ290" i="1"/>
  <c r="EJ275" i="1" l="1"/>
  <c r="DZ291" i="1"/>
  <c r="CN291" i="1"/>
  <c r="ED291" i="1"/>
  <c r="EJ209" i="1"/>
  <c r="EJ234" i="1"/>
  <c r="AN291" i="1"/>
  <c r="EJ179" i="1"/>
  <c r="EJ187" i="1"/>
  <c r="CT291" i="1"/>
  <c r="EJ174" i="1"/>
  <c r="EB291" i="1"/>
  <c r="BR291" i="1"/>
  <c r="Z291" i="1"/>
  <c r="AB291" i="1"/>
  <c r="CB291" i="1"/>
  <c r="DH291" i="1"/>
  <c r="DB291" i="1"/>
  <c r="BJ291" i="1"/>
  <c r="BL291" i="1"/>
  <c r="DR291" i="1"/>
  <c r="DV291" i="1"/>
  <c r="BV291" i="1"/>
  <c r="EJ22" i="1"/>
  <c r="EJ12" i="1" s="1"/>
  <c r="CH291" i="1"/>
  <c r="AH291" i="1"/>
  <c r="X291" i="1"/>
  <c r="V291" i="1"/>
  <c r="AV204" i="1"/>
  <c r="AV291" i="1" s="1"/>
  <c r="CV291" i="1"/>
  <c r="AL291" i="1"/>
  <c r="AR291" i="1"/>
  <c r="EJ223" i="1"/>
  <c r="CD291" i="1"/>
  <c r="CP291" i="1"/>
  <c r="DN291" i="1"/>
  <c r="EJ172" i="1"/>
  <c r="BP291" i="1"/>
  <c r="CJ291" i="1"/>
  <c r="BZ291" i="1"/>
  <c r="BD291" i="1"/>
  <c r="BX291" i="1"/>
  <c r="AZ291" i="1"/>
  <c r="AT291" i="1"/>
  <c r="BB291" i="1"/>
  <c r="AW291" i="1"/>
  <c r="EJ77" i="1"/>
  <c r="AX291" i="1"/>
  <c r="EJ24" i="1"/>
  <c r="EJ23" i="1" s="1"/>
  <c r="DL291" i="1"/>
  <c r="EJ216" i="1"/>
  <c r="R291" i="1"/>
  <c r="EJ76" i="1"/>
  <c r="EJ75" i="1" s="1"/>
  <c r="DF291" i="1"/>
  <c r="CZ291" i="1"/>
  <c r="AF291" i="1"/>
  <c r="EF291" i="1"/>
  <c r="T291" i="1"/>
  <c r="BF50" i="1"/>
  <c r="BF291" i="1" s="1"/>
  <c r="CL291" i="1"/>
  <c r="EJ249" i="1"/>
  <c r="EJ243" i="1" s="1"/>
  <c r="P291" i="1"/>
  <c r="DJ291" i="1"/>
  <c r="EJ274" i="1"/>
  <c r="DX291" i="1"/>
  <c r="EJ238" i="1"/>
  <c r="EJ218" i="1"/>
  <c r="EJ204" i="1"/>
  <c r="EJ50" i="1"/>
  <c r="AJ291" i="1"/>
  <c r="CF291" i="1"/>
  <c r="DP291" i="1"/>
  <c r="AP291" i="1"/>
  <c r="BN291" i="1"/>
  <c r="BH291" i="1"/>
  <c r="EJ63" i="1"/>
  <c r="AD291" i="1"/>
  <c r="EJ82" i="1"/>
  <c r="DD291" i="1"/>
  <c r="EI291" i="1"/>
  <c r="CX291" i="1"/>
  <c r="EJ69" i="1"/>
  <c r="BT291" i="1"/>
  <c r="CR291" i="1"/>
  <c r="EJ68" i="1" l="1"/>
  <c r="EJ62" i="1"/>
  <c r="EJ291" i="1" s="1"/>
</calcChain>
</file>

<file path=xl/comments1.xml><?xml version="1.0" encoding="utf-8"?>
<comments xmlns="http://schemas.openxmlformats.org/spreadsheetml/2006/main">
  <authors>
    <author>Михайлова Татьяна Витальевна</author>
  </authors>
  <commentList>
    <comment ref="DQ77" authorId="0">
      <text>
        <r>
          <rPr>
            <b/>
            <sz val="9"/>
            <color indexed="81"/>
            <rFont val="Tahoma"/>
            <family val="2"/>
            <charset val="204"/>
          </rPr>
          <t>под кол-во пациентов данных МО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<sst xmlns="http://schemas.openxmlformats.org/spreadsheetml/2006/main" count="868" uniqueCount="743">
  <si>
    <t xml:space="preserve">Приложение №4
</t>
  </si>
  <si>
    <t>к Протоколу заседания Комиссии по разработке ТП ОМС от 19.06.2024  №5</t>
  </si>
  <si>
    <t>Объемы медицинской помощи за счет средств ОМС в  условиях   дневного стационара при поликлинике  в разрезе  клинико-статистических групп заболеваний  на 2024 год</t>
  </si>
  <si>
    <r>
      <t xml:space="preserve">ЧУЗ "Клиническая больница "РЖД-Медицина" </t>
    </r>
    <r>
      <rPr>
        <b/>
        <i/>
        <sz val="11"/>
        <color rgb="FFFF0000"/>
        <rFont val="Times New Roman"/>
        <family val="1"/>
        <charset val="204"/>
      </rPr>
      <t>г. Комсомольск</t>
    </r>
  </si>
  <si>
    <t>Код профиля</t>
  </si>
  <si>
    <t>№</t>
  </si>
  <si>
    <t>Код КСГ 2024</t>
  </si>
  <si>
    <t>КПГ / КСГ</t>
  </si>
  <si>
    <t>базовая ставка на 2024  (16026) c 01.01.2024</t>
  </si>
  <si>
    <t>базовая ставка на 2024  (16026*1,05) с 01.03.2024</t>
  </si>
  <si>
    <t>коэффициент относительной затратоемкости с 01.01.2024</t>
  </si>
  <si>
    <t>Дзп 
(доля заработной платы) с 01.01.2024</t>
  </si>
  <si>
    <t>коэффициент специфики с 01.01.2024</t>
  </si>
  <si>
    <t>коэффициент специфики с 01.03.2024</t>
  </si>
  <si>
    <t>районный коэффициент</t>
  </si>
  <si>
    <t>КГБУЗ "Краевая клиническая больница" имени профессора С.И. Сергеева МЗ Хабаровского края</t>
  </si>
  <si>
    <t>КГБУЗ "Детская краевая клиническая больница" имени А.К. Пиотровича МЗ Хабаровского края</t>
  </si>
  <si>
    <r>
      <t xml:space="preserve">КГБУЗ "Краевой клинический центр онкологии" МЗ ХК </t>
    </r>
    <r>
      <rPr>
        <b/>
        <i/>
        <sz val="11"/>
        <rFont val="Times New Roman"/>
        <family val="1"/>
        <charset val="204"/>
      </rPr>
      <t>г.Хабаровск</t>
    </r>
  </si>
  <si>
    <t>КГБУЗ «Перинатальный центр» им.проф. Г.С.Постола МЗ ХК</t>
  </si>
  <si>
    <t>КГБУЗ "Краевой кожно-венерологический диспансер" МЗ ХК  (ККВД)</t>
  </si>
  <si>
    <t>«Хабаровский филиал ФГАУ "Национальный медицинский исследовательский центр "МНТК"Микрохирургия глаза" имени академика С.Н. Федорова МЗРФ»</t>
  </si>
  <si>
    <t>ЧУЗ "Клиническая больница "РЖД-Медицина" г. Хабаровск</t>
  </si>
  <si>
    <t>КГБУЗ "Городская клиническая больница" имени профессора А.М. Войно-Ясенецкого МЗ ХК</t>
  </si>
  <si>
    <r>
      <t xml:space="preserve">КГБУЗ "Краевой клинический центр онкологии" МЗ ХК 
</t>
    </r>
    <r>
      <rPr>
        <b/>
        <i/>
        <sz val="11"/>
        <color rgb="FFFF0000"/>
        <rFont val="Times New Roman"/>
        <family val="1"/>
        <charset val="204"/>
      </rPr>
      <t>г. Комсомольск</t>
    </r>
  </si>
  <si>
    <t>КГБУЗ КДЦ "ВИВЕЯ"</t>
  </si>
  <si>
    <t>КГБУЗ "Детская городская клиническая больница имени В.М. Истомина" МЗ ХК</t>
  </si>
  <si>
    <t>КГБУЗ "Детская городская клиническая больница N 9" МЗ Хабаровского края</t>
  </si>
  <si>
    <t>КГБУЗ "Родильный дом" им. Венцовых МЗ ХК</t>
  </si>
  <si>
    <t xml:space="preserve">КГБУЗ "Клинико-диагностический центр" МЗ Хабаровского края </t>
  </si>
  <si>
    <t>КГБУЗ "Городская  клиническая поликлиника № 3" МЗ Хабаровского края</t>
  </si>
  <si>
    <t>КГБУЗ "Городская поликлиника № 5" МЗ Хабаровского края</t>
  </si>
  <si>
    <t>КГБУЗ "Городская поликлиника Железнодорожного района" МЗ ХК</t>
  </si>
  <si>
    <t>КГБУЗ "Городская поликлиника № 11" МЗ Хабаровского края</t>
  </si>
  <si>
    <t>КГБУЗ "Городская поликлиника № 15" МЗ Хабаровского края</t>
  </si>
  <si>
    <t>КГБУЗ "Городская поликлиника № 16" МЗ Хабаровского края</t>
  </si>
  <si>
    <t>КГБУЗ "Детская городская поликлиника № 1" МЗ Хабаровского края</t>
  </si>
  <si>
    <t>КГБУЗ "Детская городская   поликлиника № 3" МЗ Хабаровского края</t>
  </si>
  <si>
    <t>КГБУЗ "Детская городская   поликлиника № 17" МЗ Хабаровского края</t>
  </si>
  <si>
    <t>КГБУЗ "Детская городская   поликлиника № 24" МЗ Хабаровского края</t>
  </si>
  <si>
    <t>ГБОУ ВПО "ДВГМУ" МЗиСР РФ</t>
  </si>
  <si>
    <t>Хабаровская поликлиника ФГБУЗ "Дальневосточный окружной медицинский центр ФМБА" (ДВОМЦ)</t>
  </si>
  <si>
    <t>КГБУЗ "Бикинская центральная районная больница" МЗ Хабаровского края</t>
  </si>
  <si>
    <t>КГБУЗ "Вяземская районная больница" МЗ Хабаровского края</t>
  </si>
  <si>
    <t>КГБУЗ "Хабаровская районная больница"МЗХК</t>
  </si>
  <si>
    <t>КГБУЗ "Князе-Волконская районная больница" министерства здравоохранения Хабаровского края</t>
  </si>
  <si>
    <t>КГБУЗ "Троицкая центральная районная больница" министерства здравоохранения Хабаровского края</t>
  </si>
  <si>
    <t>КГБУЗ "Районная больница района имени Лазо" МЗ Хабаровского края</t>
  </si>
  <si>
    <t>КГБУЗ "Городская больница" имени М.И. Шевчук МЗ ХК</t>
  </si>
  <si>
    <t>КГБУЗ "Городская больница" имени А.В. Шульмана МЗ ХК</t>
  </si>
  <si>
    <t>КГБУЗ "Городская больница N 7" МЗ ХК</t>
  </si>
  <si>
    <t>КГБУЗ "Детская городская больница" МЗ ХК</t>
  </si>
  <si>
    <t>КГБУЗ "Родильный дом  № 3" МЗ Хабаровского края</t>
  </si>
  <si>
    <t>КГБУЗ "Городская поликлиника № 9" МЗ Хабаровского края</t>
  </si>
  <si>
    <t>Федеральное государственное бюджетное УЗ "Медико-санитарная часть N 99 ФМБА России"</t>
  </si>
  <si>
    <t>КГБУЗ "Ванинская центральная районная больница" министерства здравоохранения Хабаровского края</t>
  </si>
  <si>
    <t>КГБУЗ "Верхнебуреинская центральная районная больница" МЗ Хабаровского края</t>
  </si>
  <si>
    <t>КГБУЗ "Комсомольская межрайонная больница" МЗ Хабаровского края</t>
  </si>
  <si>
    <t>КГБУЗ "Николаевская-на-Амуре центральная районная больница" МЗ Хабаровского края</t>
  </si>
  <si>
    <t>КГБУЗ "Советско-Гаванская центральная районная больница" МЗ Хабаровского края</t>
  </si>
  <si>
    <t>КГБУЗ "Солнечная районная больница" МЗХК</t>
  </si>
  <si>
    <t>Ванинская больница ФГБУЗ "ДВОМЦ Федерального медико-биологического агенства России"</t>
  </si>
  <si>
    <t>КГБУЗ "Ульчская районая больница" МЗ ХК 
(факт 4 мес.)</t>
  </si>
  <si>
    <t>КГБУЗ "Тугуро-Чумиканская районная больница"МЗ Хабаровского края</t>
  </si>
  <si>
    <t>КГБУЗ "Аяно-Майская центральная районная больница" МЗ Хабаровского края</t>
  </si>
  <si>
    <t>КГБУЗ "Охотская центральная районная больница" МЗ Хабаровского края</t>
  </si>
  <si>
    <t>КГБУЗ "ЦПБСИЗ" МЗ ХК (СПИД)</t>
  </si>
  <si>
    <t>Белый клен</t>
  </si>
  <si>
    <t>ООО "Эверест" 
(г. Липецк)</t>
  </si>
  <si>
    <t>ООО "Стоматологический госпиталь"</t>
  </si>
  <si>
    <t>ООО "Хабаровский центр хирургии глаза"</t>
  </si>
  <si>
    <t>КГБУЗ "Клинический центр восстановительной медицины и реабилитации" МЗХК</t>
  </si>
  <si>
    <t>ООО "Альтернатива" г.Комсомольск</t>
  </si>
  <si>
    <t>ООО "Центр ЭКО" Хабаровск</t>
  </si>
  <si>
    <t>ООО "Нейроклиника" Хабаровск</t>
  </si>
  <si>
    <t>ООО "ЦИЭР Эмбрилайф" г.С-П</t>
  </si>
  <si>
    <t>ООО "Дент-Арт-Восток"</t>
  </si>
  <si>
    <t>ИТОГО ДС</t>
  </si>
  <si>
    <t>с 01.01.2024</t>
  </si>
  <si>
    <t>1 районная группа</t>
  </si>
  <si>
    <t>2 районная группа</t>
  </si>
  <si>
    <t>3 районная группа</t>
  </si>
  <si>
    <t>4 районная группа</t>
  </si>
  <si>
    <t>0352001</t>
  </si>
  <si>
    <t>0252001</t>
  </si>
  <si>
    <t>0351001</t>
  </si>
  <si>
    <t>0252002</t>
  </si>
  <si>
    <t>0351002</t>
  </si>
  <si>
    <t>0353001</t>
  </si>
  <si>
    <t>4346001</t>
  </si>
  <si>
    <t>2141010</t>
  </si>
  <si>
    <t>4346004</t>
  </si>
  <si>
    <t>0301001</t>
  </si>
  <si>
    <t>2241001</t>
  </si>
  <si>
    <t>2241009</t>
  </si>
  <si>
    <t>2148004</t>
  </si>
  <si>
    <t>2101006</t>
  </si>
  <si>
    <t>2101003</t>
  </si>
  <si>
    <t>2141005</t>
  </si>
  <si>
    <t>2101007</t>
  </si>
  <si>
    <t>2101011</t>
  </si>
  <si>
    <t>2101015</t>
  </si>
  <si>
    <t>2101016</t>
  </si>
  <si>
    <t>2201001</t>
  </si>
  <si>
    <t>2201003</t>
  </si>
  <si>
    <t>2201017</t>
  </si>
  <si>
    <t>2201024</t>
  </si>
  <si>
    <t>2107803</t>
  </si>
  <si>
    <t>6341001</t>
  </si>
  <si>
    <t>1343001</t>
  </si>
  <si>
    <t>1343002</t>
  </si>
  <si>
    <t>1340004</t>
  </si>
  <si>
    <t>1343005</t>
  </si>
  <si>
    <t>1340011</t>
  </si>
  <si>
    <t>1343303</t>
  </si>
  <si>
    <t>3141002</t>
  </si>
  <si>
    <t>3141004</t>
  </si>
  <si>
    <t>3141007</t>
  </si>
  <si>
    <t>3241001</t>
  </si>
  <si>
    <t>3148002</t>
  </si>
  <si>
    <t>3101009</t>
  </si>
  <si>
    <t>3131001</t>
  </si>
  <si>
    <t>1340006</t>
  </si>
  <si>
    <t>1343008</t>
  </si>
  <si>
    <t>1340013</t>
  </si>
  <si>
    <t>1340010</t>
  </si>
  <si>
    <t>1340007</t>
  </si>
  <si>
    <t>1343004</t>
  </si>
  <si>
    <t>6349008</t>
  </si>
  <si>
    <t>1343171</t>
  </si>
  <si>
    <t>1340003</t>
  </si>
  <si>
    <t>1340001</t>
  </si>
  <si>
    <t>1340012</t>
  </si>
  <si>
    <t>0352002</t>
  </si>
  <si>
    <t>2138204</t>
  </si>
  <si>
    <t>2138243</t>
  </si>
  <si>
    <t>2107176</t>
  </si>
  <si>
    <t>2138237</t>
  </si>
  <si>
    <t>0301003</t>
  </si>
  <si>
    <t>3138223</t>
  </si>
  <si>
    <t>2138244</t>
  </si>
  <si>
    <t>2138248</t>
  </si>
  <si>
    <t>2138253</t>
  </si>
  <si>
    <t>2301194</t>
  </si>
  <si>
    <t>кол-во законченных случаев</t>
  </si>
  <si>
    <t>стоимость</t>
  </si>
  <si>
    <t>ds01</t>
  </si>
  <si>
    <t>Акушерское дело</t>
  </si>
  <si>
    <t>ds02</t>
  </si>
  <si>
    <t>Акушерство и гинекология</t>
  </si>
  <si>
    <t>ds02.001</t>
  </si>
  <si>
    <t>Осложнения беременности, родов, послеродового периода</t>
  </si>
  <si>
    <t>ds02.002</t>
  </si>
  <si>
    <t>Болезни женских половых органов</t>
  </si>
  <si>
    <t>ds02.003</t>
  </si>
  <si>
    <t>Операции на женских половых органах (уровень 1)</t>
  </si>
  <si>
    <t>ds02.004</t>
  </si>
  <si>
    <t>Операции на женских половых органах (уровень 2)</t>
  </si>
  <si>
    <t>ds02.006</t>
  </si>
  <si>
    <t>Искусственное прерывание беременности (аборт)</t>
  </si>
  <si>
    <t>ds02.007</t>
  </si>
  <si>
    <t>Аборт медикаментозный</t>
  </si>
  <si>
    <t>ds02.008</t>
  </si>
  <si>
    <t>Экстракорпоральное оплодотворение (уровень 1) 5.6.</t>
  </si>
  <si>
    <t>ds02.009</t>
  </si>
  <si>
    <t>Экстракорпоральное оплодотворение (уровень 2) 5.4.; 5.5.</t>
  </si>
  <si>
    <t>ds02.010</t>
  </si>
  <si>
    <t>Экстракорпоральное оплодотворение (уровень 3) 5.2.; 5.3.</t>
  </si>
  <si>
    <t>ds02.011</t>
  </si>
  <si>
    <t>Экстракорпоральное оплодотворение (уровень 4)  5.1.</t>
  </si>
  <si>
    <t>ds03</t>
  </si>
  <si>
    <t>Аллергология и иммунология</t>
  </si>
  <si>
    <t>ds03.001</t>
  </si>
  <si>
    <t>Нарушения с вовлечением иммунного механизма</t>
  </si>
  <si>
    <t>ds04</t>
  </si>
  <si>
    <t>Гастроэнтерология</t>
  </si>
  <si>
    <t>ds04.001</t>
  </si>
  <si>
    <t>Болезни органов пищеварения, взрослые</t>
  </si>
  <si>
    <t>ds05</t>
  </si>
  <si>
    <t>Гематология</t>
  </si>
  <si>
    <t>ds05.001</t>
  </si>
  <si>
    <t>Болезни крови (уровень 1)</t>
  </si>
  <si>
    <t>ds05.002</t>
  </si>
  <si>
    <t>Болезни крови (уровень 2)</t>
  </si>
  <si>
    <t>ds05.005</t>
  </si>
  <si>
    <t>Лекарственная терапия при доброкачественных заболеваниях крови и пузырном заносе</t>
  </si>
  <si>
    <t>ds06</t>
  </si>
  <si>
    <t>Дерматовенерология</t>
  </si>
  <si>
    <t>ds06.002</t>
  </si>
  <si>
    <t>Лечение дерматозов с применением наружной терапии</t>
  </si>
  <si>
    <t>ds06.003</t>
  </si>
  <si>
    <t>Лечение дерматозов с применением наружной терапии, физиотерапии, плазмафереза</t>
  </si>
  <si>
    <t>ds06.004</t>
  </si>
  <si>
    <t>Лечение дерматозов с применением наружной и системной терапии</t>
  </si>
  <si>
    <t>ds06.005</t>
  </si>
  <si>
    <t>Лечение дерматозов с применением наружной терапии и фототерапии</t>
  </si>
  <si>
    <t>ds07</t>
  </si>
  <si>
    <t>Детская кардиология</t>
  </si>
  <si>
    <t>ds07.001</t>
  </si>
  <si>
    <t>Болезни системы кровообращения, дети</t>
  </si>
  <si>
    <t>ds08</t>
  </si>
  <si>
    <t>Детская онкология</t>
  </si>
  <si>
    <t>ds08.001</t>
  </si>
  <si>
    <t>Лекарственная терапия при ЗНО других локализаций (кроме лимфоидной и кроветворной тканей), дети</t>
  </si>
  <si>
    <t>ds08.002</t>
  </si>
  <si>
    <t>Лекарственная терапия при остром лейкозе, дети</t>
  </si>
  <si>
    <t>ds08.003</t>
  </si>
  <si>
    <t>Лекарственная терапия при других злокачественных новообразованиях лимфоидной и кроветворной тканей, дети</t>
  </si>
  <si>
    <t>ds09</t>
  </si>
  <si>
    <t>Детская урология-андрология</t>
  </si>
  <si>
    <t>ds09.001</t>
  </si>
  <si>
    <t xml:space="preserve">Операции на мужских половых органах, дети </t>
  </si>
  <si>
    <t>ds09.002</t>
  </si>
  <si>
    <t>Операции на почке и мочевыделительной системе, дети</t>
  </si>
  <si>
    <t>ds10</t>
  </si>
  <si>
    <t>Детская хирургия</t>
  </si>
  <si>
    <t>ds10.001</t>
  </si>
  <si>
    <t xml:space="preserve">Операции по поводу грыж, дети </t>
  </si>
  <si>
    <t>ds11</t>
  </si>
  <si>
    <t>Детская эндокринология</t>
  </si>
  <si>
    <t>ds11.001</t>
  </si>
  <si>
    <t>Сахарный диабет, дети</t>
  </si>
  <si>
    <t>ds11.002</t>
  </si>
  <si>
    <t>Другие болезни эндокринной системы, дети</t>
  </si>
  <si>
    <t>ds12</t>
  </si>
  <si>
    <t>Инфекционные болезни</t>
  </si>
  <si>
    <t>ds12.016</t>
  </si>
  <si>
    <t>Лечение хронического вирусного гепатита C (уровень 1)</t>
  </si>
  <si>
    <t>ds12.017</t>
  </si>
  <si>
    <t>Лечение хронического вирусного гепатита C (уровень 2)</t>
  </si>
  <si>
    <t>ds12.018</t>
  </si>
  <si>
    <t>Лечение хронического вирусного гепатита C (уровень 3)</t>
  </si>
  <si>
    <t>ds12.019</t>
  </si>
  <si>
    <t>Лечение хронического вирусного гепатита C (уровень 4)</t>
  </si>
  <si>
    <t>ds12.005</t>
  </si>
  <si>
    <t>Другие вирусные гепатиты</t>
  </si>
  <si>
    <t>ds12.006</t>
  </si>
  <si>
    <t>Инфекционные и паразитарные болезни, взрослые</t>
  </si>
  <si>
    <t>ds12.007</t>
  </si>
  <si>
    <t>Инфекционные и паразитарные болезни, дети</t>
  </si>
  <si>
    <t>ds12.008</t>
  </si>
  <si>
    <t>Респираторные инфекции верхних дыхательных путей, взрослые</t>
  </si>
  <si>
    <t>ds12.009</t>
  </si>
  <si>
    <t>Респираторные инфекции верхних дыхательных путей, дети</t>
  </si>
  <si>
    <t>ds12.020</t>
  </si>
  <si>
    <t>Вирусный гепатит B хронический без дельта агента, лекарственная терапия</t>
  </si>
  <si>
    <t>ds12.021</t>
  </si>
  <si>
    <t>Вирусный гепатит B хронический с дельта агентом, лекарственная терапия</t>
  </si>
  <si>
    <t>ds13</t>
  </si>
  <si>
    <t>Кардиология</t>
  </si>
  <si>
    <t>ds13.001</t>
  </si>
  <si>
    <t>Болезни системы кровообращения, взрослые</t>
  </si>
  <si>
    <t>ds13.002</t>
  </si>
  <si>
    <t>Болезни системы кровообращения с применением инвазивных методов</t>
  </si>
  <si>
    <t>ds14</t>
  </si>
  <si>
    <t>Колопроктология</t>
  </si>
  <si>
    <t>ds14.001</t>
  </si>
  <si>
    <t>Операции на кишечнике и анальной области  (уровень 1)</t>
  </si>
  <si>
    <t>ds14.002</t>
  </si>
  <si>
    <t>Операции на кишечнике и анальной области  (уровень 2)</t>
  </si>
  <si>
    <t>ds15</t>
  </si>
  <si>
    <t>Неврология</t>
  </si>
  <si>
    <t>ds15.001</t>
  </si>
  <si>
    <t>Болезни нервной системы, хромосомные аномалии</t>
  </si>
  <si>
    <t>ds15.002</t>
  </si>
  <si>
    <t>Неврологические заболевания, лечение с применением ботулотоксина (уровень 1)</t>
  </si>
  <si>
    <t>ds15.003</t>
  </si>
  <si>
    <t>Неврологические заболевания, лечение с применением ботулотоксина (уровень 2)</t>
  </si>
  <si>
    <t>ds16</t>
  </si>
  <si>
    <t>Нейрохирургия</t>
  </si>
  <si>
    <t>ds16.001</t>
  </si>
  <si>
    <t>Болезни и травмы позвоночника, спинного мозга, последствия внутричерепной травмы, сотрясение головного мозга</t>
  </si>
  <si>
    <t>ds16.002</t>
  </si>
  <si>
    <t xml:space="preserve">Операции на периферической нервной системе </t>
  </si>
  <si>
    <t>ds17</t>
  </si>
  <si>
    <t>Неонатология</t>
  </si>
  <si>
    <t>ds17.001</t>
  </si>
  <si>
    <t>Нарушения, возникшие в перинатальном периоде</t>
  </si>
  <si>
    <t>ds18</t>
  </si>
  <si>
    <t>Нефрология (без диализа)</t>
  </si>
  <si>
    <t>ds18.001</t>
  </si>
  <si>
    <t>Гломерулярные болезни, почечная недостаточность (без диализа)</t>
  </si>
  <si>
    <t>ds18.002</t>
  </si>
  <si>
    <t xml:space="preserve">Лекарственная терапия у пациентов, получающих диализ </t>
  </si>
  <si>
    <t>ds18.003</t>
  </si>
  <si>
    <t>Формирование, имплантация, удаление, смена доступа для диализа</t>
  </si>
  <si>
    <t>ds18.004</t>
  </si>
  <si>
    <t>Другие болезни почек</t>
  </si>
  <si>
    <t>ds19</t>
  </si>
  <si>
    <t>Онкология</t>
  </si>
  <si>
    <t>ds19.016</t>
  </si>
  <si>
    <t>Операции при злокачественных новообразованиях кожи (уровень 1)</t>
  </si>
  <si>
    <t>ds19.017</t>
  </si>
  <si>
    <t>Операции при злокачественных новообразованиях кожи (уровень 2)</t>
  </si>
  <si>
    <t>ds19.028</t>
  </si>
  <si>
    <t>Установка, замена порт системы (катетера) для лекарственной терапии злокачественных новообразований</t>
  </si>
  <si>
    <t>ds19.029</t>
  </si>
  <si>
    <t>Госпитализация в диагностических целях с постановкой (подтверждением) диагноза злокачественного новообразования с использованием ПЭТ КТ (только для федеральных медицинских организаций)</t>
  </si>
  <si>
    <t>ds19.033</t>
  </si>
  <si>
    <t>Госпитализация в диагностических целях с проведением молекулярно-генетического и (или) иммуногистохимического исследования или иммуннофенотипирования</t>
  </si>
  <si>
    <t>ds19.050</t>
  </si>
  <si>
    <t>Лучевая терапия (уровень 1)</t>
  </si>
  <si>
    <t>ds19.051</t>
  </si>
  <si>
    <t>Лучевая терапия (уровень 2)</t>
  </si>
  <si>
    <t>ds19.052</t>
  </si>
  <si>
    <t>Лучевая терапия (уровень 3)</t>
  </si>
  <si>
    <t>ds19.053</t>
  </si>
  <si>
    <t>Лучевая терапия (уровень 4)</t>
  </si>
  <si>
    <t>ds19.054</t>
  </si>
  <si>
    <t>Лучевая терапия (уровень 5)</t>
  </si>
  <si>
    <t>ds19.055</t>
  </si>
  <si>
    <t>Лучевая терапия (уровень 6)</t>
  </si>
  <si>
    <t>ds19.056</t>
  </si>
  <si>
    <t>Лучевая терапия (уровень 7)</t>
  </si>
  <si>
    <t>ds19.057</t>
  </si>
  <si>
    <t>Лучевая терапия (уровень 8)</t>
  </si>
  <si>
    <t>ds19.058</t>
  </si>
  <si>
    <t>Лучевая терапия в сочетании с лекарственной терапией (уровень 1)</t>
  </si>
  <si>
    <t>ds19.060</t>
  </si>
  <si>
    <t>Лучевая терапия в сочетании с лекарственной терапией (уровень 3)</t>
  </si>
  <si>
    <t>ds19.061</t>
  </si>
  <si>
    <t>Лучевая терапия в сочетании с лекарственной терапией (уровень 4)</t>
  </si>
  <si>
    <t>ds19.062</t>
  </si>
  <si>
    <t>Лучевая терапия в сочетании с лекарственной терапией (уровень 5)</t>
  </si>
  <si>
    <t>ds19.063</t>
  </si>
  <si>
    <t>ЗНО лимфоидной и кроветворной тканей без специального противоопухолевого лечения (уровень 1)</t>
  </si>
  <si>
    <t>ds19.064</t>
  </si>
  <si>
    <t>ЗНО лимфоидной и кроветворной тканей без специального противоопухолевого лечения (уровень 2)</t>
  </si>
  <si>
    <t>ds19.065</t>
  </si>
  <si>
    <t>ЗНО лимфоидной и кроветворной тканей без специального противоопухолевого лечения (уровень 3)</t>
  </si>
  <si>
    <t>ds19.066</t>
  </si>
  <si>
    <t>ЗНО лимфоидной и кроветворной тканей без специального противоопухолевого лечения (уровень 4)</t>
  </si>
  <si>
    <t>ds19.067</t>
  </si>
  <si>
    <t>ЗНО лимфоидной и кроветворной тканей, лекарственная терапия, взрослые (уровень 1)</t>
  </si>
  <si>
    <t>ds19.068</t>
  </si>
  <si>
    <t>ЗНО лимфоидной и кроветворной тканей, лекарственная терапия, взрослые (уровень 2)</t>
  </si>
  <si>
    <t>ds19.069</t>
  </si>
  <si>
    <t>ЗНО лимфоидной и кроветворной тканей, лекарственная терапия, взрослые (уровень 3)</t>
  </si>
  <si>
    <t>ds19.070</t>
  </si>
  <si>
    <t>ЗНО лимфоидной и кроветворной тканей, лекарственная терапия, взрослые (уровень 4)</t>
  </si>
  <si>
    <t>ds19.071</t>
  </si>
  <si>
    <t>ЗНО лимфоидной и кроветворной тканей, лекарственная терапия с применением отдельных препаратов (по перечню), взрослые (уровень 1)</t>
  </si>
  <si>
    <t>ds19.072</t>
  </si>
  <si>
    <t>ЗНО лимфоидной и кроветворной тканей, лекарственная терапия с применением отдельных препаратов (по перечню), взрослые (уровень 2)</t>
  </si>
  <si>
    <t>ds19.073</t>
  </si>
  <si>
    <t>ЗНО лимфоидной и кроветворной тканей, лекарственная терапия с применением отдельных препаратов (по перечню), взрослые (уровень 3)</t>
  </si>
  <si>
    <t>ds19.074</t>
  </si>
  <si>
    <t>ЗНО лимфоидной и кроветворной тканей, лекарственная терапия с применением отдельных препаратов (по перечню), взрослые (уровень 4)</t>
  </si>
  <si>
    <t>ds19.075</t>
  </si>
  <si>
    <t>ЗНО лимфоидной и кроветворной тканей, лекарственная терапия с применением отдельных препаратов (по перечню), взрослые (уровень 5)</t>
  </si>
  <si>
    <t>ds19.076</t>
  </si>
  <si>
    <t>ЗНО лимфоидной и кроветворной тканей, лекарственная терапия с применением отдельных препаратов (по перечню), взрослые (уровень 6)</t>
  </si>
  <si>
    <t>ds19.077</t>
  </si>
  <si>
    <t>ЗНО лимфоидной и кроветворной тканей, лекарственная терапия с применением отдельных препаратов (по перечню), взрослые (уровень 7)</t>
  </si>
  <si>
    <t>ds19.078</t>
  </si>
  <si>
    <t>ЗНО лимфоидной и кроветворной тканей, лекарственная терапия с применением отдельных препаратов (по перечню), взрослые (уровень 8)</t>
  </si>
  <si>
    <t>ds19.079</t>
  </si>
  <si>
    <t>Лучевые повреждения</t>
  </si>
  <si>
    <t>ds19.116</t>
  </si>
  <si>
    <t>Лекарственная терапия при злокачественных новообразованиях (кроме лимфоидной и кроветворной тканей), взрослые (уровень 1)</t>
  </si>
  <si>
    <t>88.1</t>
  </si>
  <si>
    <t>ds19.116.1</t>
  </si>
  <si>
    <t>(уровень 1) подгр1</t>
  </si>
  <si>
    <t>88.2</t>
  </si>
  <si>
    <t>ds19.116.2</t>
  </si>
  <si>
    <t>(уровень 1) подгр2</t>
  </si>
  <si>
    <t>88.3</t>
  </si>
  <si>
    <t>ds19.116.3</t>
  </si>
  <si>
    <t>(уровень 1) подгр3</t>
  </si>
  <si>
    <t>ds19.117</t>
  </si>
  <si>
    <t>Лекарственная терапия при злокачественных новообразованиях (кроме лимфоидной и кроветворной тканей), взрослые (уровень 2)</t>
  </si>
  <si>
    <t>89.1</t>
  </si>
  <si>
    <t>ds19.117.1</t>
  </si>
  <si>
    <t>(уровень 2) подгр1</t>
  </si>
  <si>
    <t>89.2</t>
  </si>
  <si>
    <t>ds19.117.2</t>
  </si>
  <si>
    <t>(уровень 2) подгр2</t>
  </si>
  <si>
    <t>89.3</t>
  </si>
  <si>
    <t>ds19.117.3</t>
  </si>
  <si>
    <t>(уровень 2) подгр3</t>
  </si>
  <si>
    <t>ds19.118</t>
  </si>
  <si>
    <t>Лекарственная терапия при злокачественных новообразованиях (кроме лимфоидной и кроветворной тканей), взрослые (уровень 3)</t>
  </si>
  <si>
    <t>90.1</t>
  </si>
  <si>
    <t>ds19.118.1</t>
  </si>
  <si>
    <t>(уровень 3) подгр1</t>
  </si>
  <si>
    <t>90.2</t>
  </si>
  <si>
    <t>ds19.118.2</t>
  </si>
  <si>
    <t>(уровень 3) подгр2</t>
  </si>
  <si>
    <t>90.3</t>
  </si>
  <si>
    <t>ds19.118.3</t>
  </si>
  <si>
    <t>(уровень 3) подгр3</t>
  </si>
  <si>
    <t>ds19.119</t>
  </si>
  <si>
    <t>Лекарственная терапия при злокачественных новообразованиях (кроме лимфоидной и кроветворной тканей), взрослые (уровень 4)</t>
  </si>
  <si>
    <t>91.1</t>
  </si>
  <si>
    <t>ds19.119.1</t>
  </si>
  <si>
    <t>(уровень 4) подгр1</t>
  </si>
  <si>
    <t>91.2</t>
  </si>
  <si>
    <t>ds19.119.2</t>
  </si>
  <si>
    <t>(уровень 4) подгр2</t>
  </si>
  <si>
    <t>91.3</t>
  </si>
  <si>
    <t>ds19.119.3</t>
  </si>
  <si>
    <t>(уровень 4) подгр3</t>
  </si>
  <si>
    <t>ds19.120</t>
  </si>
  <si>
    <t>Лекарственная терапия при злокачественных новообразованиях (кроме лимфоидной и кроветворной тканей), взрослые (уровень 5)</t>
  </si>
  <si>
    <t>92.1</t>
  </si>
  <si>
    <t>ds19.120.1</t>
  </si>
  <si>
    <t>(уровень 5) подгр1</t>
  </si>
  <si>
    <t>92.2</t>
  </si>
  <si>
    <t>ds19.120.2</t>
  </si>
  <si>
    <t>(уровень 5) подгр2</t>
  </si>
  <si>
    <t>92.3</t>
  </si>
  <si>
    <t>ds19.120.3</t>
  </si>
  <si>
    <t>(уровень 5) подгр3</t>
  </si>
  <si>
    <t>ds19.121</t>
  </si>
  <si>
    <t>Лекарственная терапия при злокачественных новообразованиях (кроме лимфоидной и кроветворной тканей), взрослые (уровень 6)</t>
  </si>
  <si>
    <t>93.1</t>
  </si>
  <si>
    <t>ds19.121.1</t>
  </si>
  <si>
    <t>(уровень 6) подгр1</t>
  </si>
  <si>
    <t>93.2</t>
  </si>
  <si>
    <t>ds19.121.2</t>
  </si>
  <si>
    <t>(уровень 6) подгр2</t>
  </si>
  <si>
    <t>93.3</t>
  </si>
  <si>
    <t>ds19.121.3</t>
  </si>
  <si>
    <t>(уровень 6) подгр3</t>
  </si>
  <si>
    <t>ds19.122</t>
  </si>
  <si>
    <t>Лекарственная терапия при злокачественных новообразованиях (кроме лимфоидной и кроветворной тканей), взрослые (уровень 7)</t>
  </si>
  <si>
    <t>94.1</t>
  </si>
  <si>
    <t>ds19.122.1</t>
  </si>
  <si>
    <t>(уровень 7) подгр1</t>
  </si>
  <si>
    <t>94.2</t>
  </si>
  <si>
    <t>ds19.122.2</t>
  </si>
  <si>
    <t>(уровень 7) подгр2</t>
  </si>
  <si>
    <t>94.3</t>
  </si>
  <si>
    <t>ds19.122.3</t>
  </si>
  <si>
    <t>(уровень 7) подгр3</t>
  </si>
  <si>
    <t>ds19.123</t>
  </si>
  <si>
    <t>Лекарственная терапия при злокачественных новообразованиях (кроме лимфоидной и кроветворной тканей), взрослые (уровень 8)</t>
  </si>
  <si>
    <t>95.1</t>
  </si>
  <si>
    <t>ds19.123.1</t>
  </si>
  <si>
    <t>(уровень 8) подгр1</t>
  </si>
  <si>
    <t>95.2</t>
  </si>
  <si>
    <t>ds19.123.2</t>
  </si>
  <si>
    <t>(уровень 8) подгр2</t>
  </si>
  <si>
    <t>95.3</t>
  </si>
  <si>
    <t>ds19.123.3</t>
  </si>
  <si>
    <t>(уровень 8) подгр3</t>
  </si>
  <si>
    <t>ds19.124</t>
  </si>
  <si>
    <t>Лекарственная терапия при злокачественных новообразованиях (кроме лимфоидной и кроветворной тканей), взрослые (уровень 9)</t>
  </si>
  <si>
    <t>96.1</t>
  </si>
  <si>
    <t>ds19.124.1</t>
  </si>
  <si>
    <t>(уровень 9) подгр1</t>
  </si>
  <si>
    <t>96.2</t>
  </si>
  <si>
    <t>ds19.124.2</t>
  </si>
  <si>
    <t>(уровень 9) подгр2</t>
  </si>
  <si>
    <t>ds19.125</t>
  </si>
  <si>
    <t>Лекарственная терапия при злокачественных новообразованиях (кроме лимфоидной и кроветворной тканей), взрослые (уровень 10)</t>
  </si>
  <si>
    <t>ds19.126</t>
  </si>
  <si>
    <t>Лекарственная терапия при злокачественных новообразованиях (кроме лимфоидной и кроветворной тканей), взрослые (уровень 11)</t>
  </si>
  <si>
    <t>ds19.127</t>
  </si>
  <si>
    <t>Лекарственная терапия при злокачественных новообразованиях (кроме лимфоидной и кроветворной тканей), взрослые (уровень 12)</t>
  </si>
  <si>
    <t>99.1</t>
  </si>
  <si>
    <t>ds19.127.1</t>
  </si>
  <si>
    <t>(уровень 12) подгр1</t>
  </si>
  <si>
    <t>99.2</t>
  </si>
  <si>
    <t>ds19.127.2</t>
  </si>
  <si>
    <t>(уровень 12) подгр2</t>
  </si>
  <si>
    <t>ds19.128</t>
  </si>
  <si>
    <t>Лекарственная терапия при злокачественных новообразованиях (кроме лимфоидной и кроветворной тканей), взрослые (уровень 13)</t>
  </si>
  <si>
    <t>ds19.129</t>
  </si>
  <si>
    <t>Лекарственная терапия при злокачественных новообразованиях (кроме лимфоидной и кроветворной тканей), взрослые (уровень 14)</t>
  </si>
  <si>
    <t>101.1</t>
  </si>
  <si>
    <t>ds19.129.1</t>
  </si>
  <si>
    <t>(уровень 14) подгр1</t>
  </si>
  <si>
    <t>101.2</t>
  </si>
  <si>
    <t>ds19.129.2</t>
  </si>
  <si>
    <t>(уровень 14) подгр2</t>
  </si>
  <si>
    <t>ds19.130</t>
  </si>
  <si>
    <t>Лекарственная терапия при злокачественных новообразованиях (кроме лимфоидной и кроветворной тканей), взрослые (уровень 15)</t>
  </si>
  <si>
    <t>102.1</t>
  </si>
  <si>
    <t>ds19.130.1</t>
  </si>
  <si>
    <t>(уровень 15) подгр1</t>
  </si>
  <si>
    <t>102.2</t>
  </si>
  <si>
    <t>ds19.130.2</t>
  </si>
  <si>
    <t>(уровень 15) подгр2</t>
  </si>
  <si>
    <t>ds19.131</t>
  </si>
  <si>
    <t>Лекарственная терапия при злокачественных новообразованиях (кроме лимфоидной и кроветворной тканей), взрослые (уровень 16)</t>
  </si>
  <si>
    <t>103.1</t>
  </si>
  <si>
    <t>ds19.131.1</t>
  </si>
  <si>
    <t>(уровень 16) подгр1</t>
  </si>
  <si>
    <t>103.2</t>
  </si>
  <si>
    <t>ds19.131.2</t>
  </si>
  <si>
    <t>(уровень 16) подгр2</t>
  </si>
  <si>
    <t>ds19.132</t>
  </si>
  <si>
    <t>Лекарственная терапия при злокачественных новообразованиях (кроме лимфоидной и кроветворной тканей), взрослые (уровень 17)</t>
  </si>
  <si>
    <t>104.1</t>
  </si>
  <si>
    <t>ds19.132.1</t>
  </si>
  <si>
    <t>(уровень 17) подгр1</t>
  </si>
  <si>
    <t>104.2</t>
  </si>
  <si>
    <t>ds19.132.2</t>
  </si>
  <si>
    <t>(уровень 17) подгр2</t>
  </si>
  <si>
    <t>ds19.133</t>
  </si>
  <si>
    <t>Лекарственная терапия при злокачественных новообразованиях (кроме лимфоидной и кроветворной тканей), взрослые (уровень 18)</t>
  </si>
  <si>
    <t>ds19.134</t>
  </si>
  <si>
    <t>Лекарственная терапия при злокачественных новообразованиях (кроме лимфоидной и кроветворной тканей), взрослые (уровень 19)</t>
  </si>
  <si>
    <t>ds20</t>
  </si>
  <si>
    <t>Оториноларингология</t>
  </si>
  <si>
    <t>ds20.001</t>
  </si>
  <si>
    <t>Болезни уха, горла, носа</t>
  </si>
  <si>
    <t>ds20.002</t>
  </si>
  <si>
    <t>Операции на органе слуха, придаточных пазухах носа  и верхних дыхательных путях (уровень 1)</t>
  </si>
  <si>
    <t>ds20.003</t>
  </si>
  <si>
    <t>Операции на органе слуха, придаточных пазухах носа  и верхних дыхательных путях (уровень 2)</t>
  </si>
  <si>
    <t>ds20.004</t>
  </si>
  <si>
    <t>Операции на органе слуха, придаточных пазухах носа  и верхних дыхательных путях (уровень 3)</t>
  </si>
  <si>
    <t>ds20.005</t>
  </si>
  <si>
    <t>Операции на органе слуха, придаточных пазухах носа  и верхних дыхательных путях (уровень 4)</t>
  </si>
  <si>
    <t>ds20.006</t>
  </si>
  <si>
    <t>Замена речевого процессора</t>
  </si>
  <si>
    <t>ds21</t>
  </si>
  <si>
    <t>Офтальмология</t>
  </si>
  <si>
    <t>ds21.001</t>
  </si>
  <si>
    <t>Болезни и травмы глаза</t>
  </si>
  <si>
    <t>ds21.002</t>
  </si>
  <si>
    <t>Операции на органе зрения (уровень 1)</t>
  </si>
  <si>
    <t>ds21.003</t>
  </si>
  <si>
    <t>Операции на органе зрения (уровень 2)</t>
  </si>
  <si>
    <t>ds21.004</t>
  </si>
  <si>
    <t>Операции на органе зрения (уровень 3)</t>
  </si>
  <si>
    <t>ds21.005</t>
  </si>
  <si>
    <t>Операции на органе зрения (уровень 4)</t>
  </si>
  <si>
    <t>ds21.006</t>
  </si>
  <si>
    <t>Операции на органе зрения (уровень 5)</t>
  </si>
  <si>
    <t>ds21.007</t>
  </si>
  <si>
    <t>Операции на органе зрения (факоэмульсификация с имплантацией ИОЛ)</t>
  </si>
  <si>
    <t>ds22</t>
  </si>
  <si>
    <t>Педиатрия</t>
  </si>
  <si>
    <t>ds22.001</t>
  </si>
  <si>
    <t>Системные поражения соединительной ткани, артропатии, спондилопатии, дети</t>
  </si>
  <si>
    <t>ds22.002</t>
  </si>
  <si>
    <t>Болезни органов пищеварения, дети</t>
  </si>
  <si>
    <t>ds23</t>
  </si>
  <si>
    <t>Пульмонология</t>
  </si>
  <si>
    <t>ds23.001</t>
  </si>
  <si>
    <t>Болезни органов дыхания</t>
  </si>
  <si>
    <t>ds24</t>
  </si>
  <si>
    <t>Ревматология</t>
  </si>
  <si>
    <t>ds24.001</t>
  </si>
  <si>
    <t>Системные поражения соединительной ткани, артропатии, спондилопатии, взрослые</t>
  </si>
  <si>
    <t>ds25</t>
  </si>
  <si>
    <t>Сердечно-сосудистая хирургия</t>
  </si>
  <si>
    <t>ds25.001</t>
  </si>
  <si>
    <t>Диагностическое обследование сердечно-сосудистой системы</t>
  </si>
  <si>
    <t>ds25.002</t>
  </si>
  <si>
    <t>Операции на сосудах (уровень 1)</t>
  </si>
  <si>
    <t>ds25.003</t>
  </si>
  <si>
    <t>Операции на сосудах (уровень 2)</t>
  </si>
  <si>
    <t>ds26</t>
  </si>
  <si>
    <t>Стоматология детская</t>
  </si>
  <si>
    <t>ds26.001</t>
  </si>
  <si>
    <t>Болезни полости рта, слюнных желез и челюстей, врожденные аномалии лица и шеи, дети</t>
  </si>
  <si>
    <t>ds27</t>
  </si>
  <si>
    <t>Терапия</t>
  </si>
  <si>
    <t>ds27.001</t>
  </si>
  <si>
    <t>Отравления и другие воздействия внешних причин</t>
  </si>
  <si>
    <t>ds28</t>
  </si>
  <si>
    <t>Торакальная хирургия</t>
  </si>
  <si>
    <t>ds28.001</t>
  </si>
  <si>
    <t xml:space="preserve">Операции на нижних дыхательных путях и легочной ткани, органах средостения </t>
  </si>
  <si>
    <t>ds29</t>
  </si>
  <si>
    <t>Травматология и ортопедия</t>
  </si>
  <si>
    <t>ds29.001</t>
  </si>
  <si>
    <t>Операции на костно-мышечной системе и суставах (уровень 1)</t>
  </si>
  <si>
    <t>ds29.002</t>
  </si>
  <si>
    <t>Операции на костно-мышечной системе и суставах (уровень 2)</t>
  </si>
  <si>
    <t>ds29.003</t>
  </si>
  <si>
    <t>Операции на костно-мышечной системе и суставах (уровень 3)</t>
  </si>
  <si>
    <t>ds29.004</t>
  </si>
  <si>
    <t>Заболевания опорно-двигательного аппарата, травмы, болезни мягких тканей</t>
  </si>
  <si>
    <t>ds30</t>
  </si>
  <si>
    <t>Урология</t>
  </si>
  <si>
    <t>ds30.001</t>
  </si>
  <si>
    <t>Болезни, врожденные аномалии, повреждения мочевой системы и мужских половых органов</t>
  </si>
  <si>
    <t>ds30.002</t>
  </si>
  <si>
    <t>Операции на мужских половых органах, взрослые (уровень 1)</t>
  </si>
  <si>
    <t>ds30.003</t>
  </si>
  <si>
    <t>Операции на мужских половых органах, взрослые (уровень 2)</t>
  </si>
  <si>
    <t>ds30.004</t>
  </si>
  <si>
    <t>Операции на почке и мочевыделительной системе, взрослые (уровень 1)</t>
  </si>
  <si>
    <t>ds30.005</t>
  </si>
  <si>
    <t>Операции на почке и мочевыделительной системе, взрослые (уровень 2)</t>
  </si>
  <si>
    <t>ds30.006</t>
  </si>
  <si>
    <t>Операции на почке и мочевыделительной системе, взрослые (уровень 3)</t>
  </si>
  <si>
    <t>ds31</t>
  </si>
  <si>
    <t>Хирургия</t>
  </si>
  <si>
    <t>ds31.001</t>
  </si>
  <si>
    <t xml:space="preserve">Болезни , новообразования молочной железы </t>
  </si>
  <si>
    <t>ds31.002</t>
  </si>
  <si>
    <t>Операции на коже, подкожной клетчатке, придатках кожи (уровень 1)</t>
  </si>
  <si>
    <t>ds31.003</t>
  </si>
  <si>
    <t>Операции на коже, подкожной клетчатке, придатках кожи (уровень 2)</t>
  </si>
  <si>
    <t>ds31.004</t>
  </si>
  <si>
    <t>Операции на коже, подкожной клетчатке, придатках кожи (уровень 3)</t>
  </si>
  <si>
    <t>ds31.005</t>
  </si>
  <si>
    <t>Операции на органах кроветворения и иммунной системы</t>
  </si>
  <si>
    <t>ds31.006</t>
  </si>
  <si>
    <t xml:space="preserve">Операции на молочной железе </t>
  </si>
  <si>
    <t>ds32</t>
  </si>
  <si>
    <t>Хирургия (абдоминальная)</t>
  </si>
  <si>
    <t>ds32.001</t>
  </si>
  <si>
    <t>Операции на пищеводе, желудке, двенадцатиперстной кишке (уровень 1)</t>
  </si>
  <si>
    <t>ds32.002</t>
  </si>
  <si>
    <t>Операции на пищеводе, желудке, двенадцатиперстной кишке (уровень 2)</t>
  </si>
  <si>
    <t>ds32.003</t>
  </si>
  <si>
    <t>Операции по поводу грыж, взрослые (уровень 1)</t>
  </si>
  <si>
    <t>ds32.004</t>
  </si>
  <si>
    <t>Операции по поводу грыж, взрослые (уровень 2)</t>
  </si>
  <si>
    <t>ds32.005</t>
  </si>
  <si>
    <t>Операции по поводу грыж, взрослые (уровень 3)</t>
  </si>
  <si>
    <t>ds32.006</t>
  </si>
  <si>
    <t>Операции на желчном пузыре и желчевыводящих путях</t>
  </si>
  <si>
    <t>ds32.007</t>
  </si>
  <si>
    <t>Другие операции на органах брюшной полости (уровень 1)</t>
  </si>
  <si>
    <t>ds32.008</t>
  </si>
  <si>
    <t>Другие операции на органах брюшной полости (уровень 2)</t>
  </si>
  <si>
    <t>ds33</t>
  </si>
  <si>
    <t>Хирургия (комбустиология)</t>
  </si>
  <si>
    <t>ds33.001</t>
  </si>
  <si>
    <t xml:space="preserve">Ожоги и отморожения </t>
  </si>
  <si>
    <t>ds34</t>
  </si>
  <si>
    <t>Челюстно-лицевая хирургия</t>
  </si>
  <si>
    <t>ds34.001</t>
  </si>
  <si>
    <t>Болезни полости рта, слюнных желез и челюстей, врожденные аномалии лица и шеи, взрослые</t>
  </si>
  <si>
    <t>ds34.002</t>
  </si>
  <si>
    <t>Операции на органах  полости рта (уровень 1)</t>
  </si>
  <si>
    <t>ds34.003</t>
  </si>
  <si>
    <t>Операции на органах  полости рта (уровень 2)</t>
  </si>
  <si>
    <t>ds35</t>
  </si>
  <si>
    <t>Эндокринология</t>
  </si>
  <si>
    <t>ds35.001</t>
  </si>
  <si>
    <t>Сахарный диабет, взрослые</t>
  </si>
  <si>
    <t>ds35.002</t>
  </si>
  <si>
    <t>Другие болезни эндокринной системы, новообразования эндокринных желез доброкачественные, in situ, неопределенного и неизвестного характера, расстройства питания, другие нарушения обмена веществ</t>
  </si>
  <si>
    <t>ds35.003</t>
  </si>
  <si>
    <t>Кистозный фиброз</t>
  </si>
  <si>
    <t>ds35.004</t>
  </si>
  <si>
    <t>Лечение кистозного фиброза с применением ингаляционной антибактериальной терапии</t>
  </si>
  <si>
    <t>ds36</t>
  </si>
  <si>
    <t>Прочее</t>
  </si>
  <si>
    <t>ds36.001</t>
  </si>
  <si>
    <t>Комплексное лечение  с применением препаратов иммуноглобулина</t>
  </si>
  <si>
    <t>ds36.002</t>
  </si>
  <si>
    <t>Факторы, влияющие на состояние здоровья  населения и обращения в учреждения здравоохранения</t>
  </si>
  <si>
    <t>ds36.011</t>
  </si>
  <si>
    <t>Оказание услуг диализа (только для федеральных медицинских организаций)</t>
  </si>
  <si>
    <t>ds36.003</t>
  </si>
  <si>
    <t>Госпитализация в дневной стационар в  диагностических целях с постановкой диагноза туберкулеза, ВИЧ-инфекции, психического заболевания</t>
  </si>
  <si>
    <t>ds36.005</t>
  </si>
  <si>
    <t>Отторжение, отмирание трансплантата органов и тканей</t>
  </si>
  <si>
    <t>ds36.006</t>
  </si>
  <si>
    <t>Злокачественое новообразование без специального противоопухолевого лечения</t>
  </si>
  <si>
    <t>ds36.012</t>
  </si>
  <si>
    <t>Проведение иммунизации против респираторно-синцитиальной вирусной инфекции (уровень 1)</t>
  </si>
  <si>
    <t>ds36.013</t>
  </si>
  <si>
    <t>Проведение иммунизации против респираторно-синцитиальной вирусной инфекции (уровень 2)</t>
  </si>
  <si>
    <t>ds36.014</t>
  </si>
  <si>
    <t>Лечение с применением генно-инженерных биологических препаратов и селективных иммунодепрессантов (инициация или замена)</t>
  </si>
  <si>
    <t>ds36.015</t>
  </si>
  <si>
    <t>Лечение с применением генно-инженерных биологических препаратов и селективных иммунодепрессантов (уровень 1)</t>
  </si>
  <si>
    <t>ds36.016</t>
  </si>
  <si>
    <t>Лечение с применением генно-инженерных биологических препаратов и селективных иммунодепрессантов (уровень 2)</t>
  </si>
  <si>
    <t>ds36.017</t>
  </si>
  <si>
    <t>Лечение с применением генно-инженерных биологических препаратов и селективных иммунодепрессантов (уровень 3)</t>
  </si>
  <si>
    <t>ds36.018</t>
  </si>
  <si>
    <t>Лечение с применением генно-инженерных биологических препаратов и селективных иммунодепрессантов (уровень 4)</t>
  </si>
  <si>
    <t>ds36.019</t>
  </si>
  <si>
    <t>Лечение с применением генно-инженерных биологических препаратов и селективных иммунодепрессантов (уровень 5)</t>
  </si>
  <si>
    <t>ds36.020</t>
  </si>
  <si>
    <t>Лечение с применением генно-инженерных биологических препаратов и селективных иммунодепрессантов (уровень 6)</t>
  </si>
  <si>
    <t>ds36.021</t>
  </si>
  <si>
    <t>Лечение с применением генно-инженерных биологических препаратов и селективных иммунодепрессантов (уровень 7)</t>
  </si>
  <si>
    <t>ds36.022</t>
  </si>
  <si>
    <t>Лечение с применением генно-инженерных биологических препаратов и селективных иммунодепрессантов (уровень 8)</t>
  </si>
  <si>
    <t>ds36.023</t>
  </si>
  <si>
    <t>Лечение с применением генно-инженерных биологических препаратов и селективных иммунодепрессантов (уровень 9)</t>
  </si>
  <si>
    <t>ds36.024</t>
  </si>
  <si>
    <t>Лечение с применением генно-инженерных биологических препаратов и селективных иммунодепрессантов (уровень 10)</t>
  </si>
  <si>
    <t>ds36.025</t>
  </si>
  <si>
    <t>Лечение с применением генно-инженерных биологических препаратов и селективных иммунодепрессантов (уровень 11)</t>
  </si>
  <si>
    <t>ds36.026</t>
  </si>
  <si>
    <t>Лечение с применением генно-инженерных биологических препаратов и селективных иммунодепрессантов (уровень 12)</t>
  </si>
  <si>
    <t>ds36.027</t>
  </si>
  <si>
    <t>Лечение с применением генно-инженерных биологических препаратов и селективных иммунодепрессантов (уровень 13)</t>
  </si>
  <si>
    <t>ds36.028</t>
  </si>
  <si>
    <t>Лечение с применением генно-инженерных биологических препаратов и селективных иммунодепрессантов (уровень 14)</t>
  </si>
  <si>
    <t>ds36.029</t>
  </si>
  <si>
    <t>Лечение с применением генно-инженерных биологических препаратов и селективных иммунодепрессантов (уровень 15)</t>
  </si>
  <si>
    <t>ds36.030</t>
  </si>
  <si>
    <t>Лечение с применением генно-инженерных биологических препаратов и селективных иммунодепрессантов (уровень 16)</t>
  </si>
  <si>
    <t>ds36.031</t>
  </si>
  <si>
    <t>Лечение с применением генно-инженерных биологических препаратов и селективных иммунодепрессантов (уровень 17)</t>
  </si>
  <si>
    <t>ds36.032</t>
  </si>
  <si>
    <t>Лечение с применением генно-инженерных биологических препаратов и селективных иммунодепрессантов (уровень 18)</t>
  </si>
  <si>
    <t>ds36.033</t>
  </si>
  <si>
    <t>Лечение с применением генно-инженерных биологических препаратов и селективных иммунодепрессантов (уровень 19)</t>
  </si>
  <si>
    <t>ds36.034</t>
  </si>
  <si>
    <t>Лечение с применением генно-инженерных биологических препаратов и селективных иммунодепрессантов (уровень 20)</t>
  </si>
  <si>
    <t>ds36.035</t>
  </si>
  <si>
    <t>Лечение с применением методов афереза (каскадная плазмофильтрация, липидная фильтрация, иммуносорбция) в случае отсутствия эффективности базисной терапии</t>
  </si>
  <si>
    <t>ds37</t>
  </si>
  <si>
    <t>Медицинская реабилитация</t>
  </si>
  <si>
    <t>ds37.001</t>
  </si>
  <si>
    <t>Медицинская реабилитация пациентов с заболеваниями центральной нервной системы (2 балла по ШРМ)</t>
  </si>
  <si>
    <t>ds37.002</t>
  </si>
  <si>
    <t>Медицинская реабилитация пациентов с заболеваниями центральной нервной системы (3 балла по ШРМ)</t>
  </si>
  <si>
    <t>ds37.003</t>
  </si>
  <si>
    <t>Медицинская реабилитация пациентов с заболеваниями опорно-двигательного аппарата и периферической нервной системы (2 балла по ШРМ)</t>
  </si>
  <si>
    <t>ds37.004</t>
  </si>
  <si>
    <t>Медицинская реабилитация пациентов с заболеваниями опорно-двигательного аппарата и периферической нервной системы (3 балла по ШРМ)</t>
  </si>
  <si>
    <t>ds37.005</t>
  </si>
  <si>
    <t>Медицинская кардиореабилитация (2 балла по ШРМ)</t>
  </si>
  <si>
    <t>ds37.006</t>
  </si>
  <si>
    <t>Медицинская кардиореабилитация (3 балла по ШРМ)</t>
  </si>
  <si>
    <t>ds37.007</t>
  </si>
  <si>
    <t>Медицинская реабилитация при других соматических заболеваниях (2 балла по ШРМ)</t>
  </si>
  <si>
    <t>ds37.008</t>
  </si>
  <si>
    <t>Медицинская реабилитация при других соматических заболеваниях (3 балла по ШРМ)</t>
  </si>
  <si>
    <t>ds37.009</t>
  </si>
  <si>
    <t>Медицинская реабилитация детей, перенесших заболевания перинатального периода</t>
  </si>
  <si>
    <t>ds37.010</t>
  </si>
  <si>
    <t>Медицинская реабилитация детей с нарушениями слуха без замены речевого процессора системы кохлеарной имплантации</t>
  </si>
  <si>
    <t>ds37.011</t>
  </si>
  <si>
    <t>Медицинская реабилитация детей с поражениями центральной нервной системы</t>
  </si>
  <si>
    <t>ds37.012</t>
  </si>
  <si>
    <t>Медицинская реабилитация детей после хирургической коррекции врожденных пороков развития органов и систем</t>
  </si>
  <si>
    <t>ds37.013</t>
  </si>
  <si>
    <t>Медицинская реабилитация после онкоортопедических операций</t>
  </si>
  <si>
    <t>ds37.014</t>
  </si>
  <si>
    <t>Медицинская реабилитация по поводу постмастэктомического синдрома в онкологии</t>
  </si>
  <si>
    <t>ds37.015</t>
  </si>
  <si>
    <t>Медицинская реабилитация после перенесенной коронавирусной инфекции COVID-19 (2 балла по ШРМ)</t>
  </si>
  <si>
    <t>ds37.016</t>
  </si>
  <si>
    <t>Медицинская реабилитация после перенесенной коронавирусной инфекции COVID-19 (3 балла по ШРМ)</t>
  </si>
  <si>
    <t>ИТОГО</t>
  </si>
  <si>
    <t>19.06.2024 №5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</si>
</sst>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41" formatCode="_-* #,##0\ _₽_-;\-* #,##0\ _₽_-;_-* &quot;-&quot;\ _₽_-;_-@_-"/>
    <numFmt numFmtId="43" formatCode="_-* #,##0.00\ _₽_-;\-* #,##0.00\ _₽_-;_-* &quot;-&quot;??\ _₽_-;_-@_-"/>
    <numFmt numFmtId="164" formatCode="#,##0.0"/>
    <numFmt numFmtId="165" formatCode="_-* #,##0.00_р_._-;\-* #,##0.00_р_._-;_-* &quot;-&quot;??_р_._-;_-@_-"/>
    <numFmt numFmtId="166" formatCode="_-* #,##0_р_._-;\-* #,##0_р_._-;_-* &quot;-&quot;??_р_._-;_-@_-"/>
    <numFmt numFmtId="167" formatCode="0.0"/>
    <numFmt numFmtId="168" formatCode="_-* #,##0_р_._-;\-* #,##0_р_._-;_-* &quot;-&quot;_р_._-;_-@_-"/>
    <numFmt numFmtId="169" formatCode="0.000"/>
    <numFmt numFmtId="170" formatCode="_-* #,##0\ _₽_-;\-* #,##0\ _₽_-;_-* &quot;-&quot;??\ _₽_-;_-@_-"/>
    <numFmt numFmtId="171" formatCode="#,##0.00_ ;\-#,##0.00\ "/>
    <numFmt numFmtId="172" formatCode="0.0%"/>
    <numFmt numFmtId="174" formatCode="#,##0.0_ ;\-#,##0.0\ "/>
  </numFmts>
  <fonts count="6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2"/>
      <name val="Arial Cyr"/>
      <charset val="204"/>
    </font>
    <font>
      <sz val="11"/>
      <name val="Times New Roman Cyr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sz val="12"/>
      <color theme="1"/>
      <name val="Times New Roman"/>
      <family val="2"/>
      <charset val="204"/>
    </font>
    <font>
      <sz val="12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i/>
      <sz val="11"/>
      <color rgb="FFFF0000"/>
      <name val="Calibri"/>
      <family val="2"/>
      <charset val="204"/>
      <scheme val="minor"/>
    </font>
    <font>
      <i/>
      <sz val="11"/>
      <name val="Times New Roman"/>
      <family val="1"/>
      <charset val="204"/>
    </font>
    <font>
      <b/>
      <i/>
      <sz val="11"/>
      <color rgb="FFFF0000"/>
      <name val="Times New Roman"/>
      <family val="1"/>
      <charset val="204"/>
    </font>
    <font>
      <sz val="9"/>
      <name val="Times New Roman"/>
      <family val="2"/>
      <charset val="204"/>
    </font>
    <font>
      <b/>
      <sz val="9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2"/>
      <charset val="204"/>
    </font>
    <font>
      <b/>
      <i/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name val="Times New Roman"/>
      <family val="2"/>
      <charset val="204"/>
    </font>
    <font>
      <b/>
      <sz val="11"/>
      <name val="Times New Roman"/>
      <family val="1"/>
      <charset val="204"/>
    </font>
    <font>
      <i/>
      <sz val="10"/>
      <name val="Times New Roman"/>
      <family val="2"/>
      <charset val="204"/>
    </font>
    <font>
      <i/>
      <sz val="9"/>
      <name val="Calibri"/>
      <family val="2"/>
      <charset val="204"/>
      <scheme val="minor"/>
    </font>
    <font>
      <i/>
      <sz val="9"/>
      <name val="Times New Roman"/>
      <family val="2"/>
      <charset val="204"/>
    </font>
    <font>
      <b/>
      <sz val="14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0"/>
      <name val="Arial Cyr"/>
      <charset val="204"/>
    </font>
    <font>
      <b/>
      <sz val="11"/>
      <color rgb="FF39008E"/>
      <name val="Calibri"/>
      <family val="2"/>
      <charset val="204"/>
      <scheme val="minor"/>
    </font>
    <font>
      <b/>
      <sz val="11"/>
      <color rgb="FFFF0000"/>
      <name val="Calibri"/>
      <family val="2"/>
      <charset val="204"/>
      <scheme val="minor"/>
    </font>
    <font>
      <i/>
      <sz val="1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1"/>
      <color rgb="FFC00000"/>
      <name val="Times New Roman"/>
      <family val="1"/>
      <charset val="204"/>
    </font>
    <font>
      <b/>
      <sz val="11"/>
      <color rgb="FF000000"/>
      <name val="Calibri"/>
      <family val="2"/>
      <charset val="204"/>
      <scheme val="minor"/>
    </font>
    <font>
      <b/>
      <sz val="11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C00000"/>
      <name val="Calibri"/>
      <family val="2"/>
      <scheme val="minor"/>
    </font>
    <font>
      <sz val="14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name val="Calibri"/>
      <family val="2"/>
      <charset val="204"/>
      <scheme val="minor"/>
    </font>
    <font>
      <b/>
      <sz val="11"/>
      <color indexed="8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color theme="1"/>
      <name val="Arial"/>
      <family val="2"/>
      <charset val="204"/>
    </font>
    <font>
      <b/>
      <sz val="8"/>
      <color theme="0"/>
      <name val="Times New Roman"/>
      <family val="1"/>
      <charset val="204"/>
    </font>
    <font>
      <b/>
      <sz val="11"/>
      <color theme="0"/>
      <name val="Times New Roman"/>
      <family val="1"/>
      <charset val="204"/>
    </font>
    <font>
      <sz val="9"/>
      <color theme="0"/>
      <name val="Times New Roman"/>
      <family val="1"/>
      <charset val="204"/>
    </font>
    <font>
      <sz val="8"/>
      <color theme="0"/>
      <name val="Times New Roman"/>
      <family val="1"/>
      <charset val="204"/>
    </font>
    <font>
      <i/>
      <sz val="9"/>
      <color theme="0"/>
      <name val="Times New Roman"/>
      <family val="2"/>
      <charset val="204"/>
    </font>
    <font>
      <i/>
      <sz val="12"/>
      <color theme="0"/>
      <name val="Times New Roman"/>
      <family val="2"/>
      <charset val="204"/>
    </font>
    <font>
      <b/>
      <i/>
      <sz val="11"/>
      <color theme="0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FFEBFF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EFEFFF"/>
        <bgColor indexed="64"/>
      </patternFill>
    </fill>
  </fills>
  <borders count="15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72">
    <xf numFmtId="0" fontId="0" fillId="0" borderId="0"/>
    <xf numFmtId="165" fontId="1" fillId="0" borderId="0" applyFont="0" applyFill="0" applyBorder="0" applyAlignment="0" applyProtection="0"/>
    <xf numFmtId="0" fontId="4" fillId="0" borderId="0"/>
    <xf numFmtId="0" fontId="8" fillId="0" borderId="0"/>
    <xf numFmtId="0" fontId="8" fillId="0" borderId="0"/>
    <xf numFmtId="0" fontId="30" fillId="0" borderId="0"/>
    <xf numFmtId="0" fontId="52" fillId="0" borderId="0"/>
    <xf numFmtId="0" fontId="8" fillId="0" borderId="0"/>
    <xf numFmtId="0" fontId="53" fillId="0" borderId="0"/>
    <xf numFmtId="0" fontId="8" fillId="0" borderId="0"/>
    <xf numFmtId="0" fontId="30" fillId="0" borderId="0"/>
    <xf numFmtId="0" fontId="30" fillId="0" borderId="0"/>
    <xf numFmtId="0" fontId="3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4" fillId="0" borderId="0"/>
    <xf numFmtId="0" fontId="8" fillId="0" borderId="0"/>
    <xf numFmtId="0" fontId="53" fillId="0" borderId="0"/>
    <xf numFmtId="0" fontId="55" fillId="0" borderId="0"/>
    <xf numFmtId="0" fontId="53" fillId="0" borderId="0"/>
    <xf numFmtId="0" fontId="9" fillId="0" borderId="0" applyFill="0" applyBorder="0" applyProtection="0">
      <alignment wrapText="1"/>
      <protection locked="0"/>
    </xf>
    <xf numFmtId="9" fontId="30" fillId="0" borderId="0" applyFont="0" applyFill="0" applyBorder="0" applyAlignment="0" applyProtection="0"/>
    <xf numFmtId="9" fontId="53" fillId="0" borderId="0" quotePrefix="1" applyFont="0" applyFill="0" applyBorder="0" applyAlignment="0">
      <protection locked="0"/>
    </xf>
    <xf numFmtId="165" fontId="30" fillId="0" borderId="0" applyFont="0" applyFill="0" applyBorder="0" applyAlignment="0" applyProtection="0"/>
    <xf numFmtId="165" fontId="30" fillId="0" borderId="0" applyFont="0" applyFill="0" applyBorder="0" applyAlignment="0" applyProtection="0"/>
    <xf numFmtId="165" fontId="30" fillId="0" borderId="0" applyFont="0" applyFill="0" applyBorder="0" applyAlignment="0" applyProtection="0"/>
    <xf numFmtId="165" fontId="30" fillId="0" borderId="0" applyFont="0" applyFill="0" applyBorder="0" applyAlignment="0" applyProtection="0"/>
    <xf numFmtId="165" fontId="30" fillId="0" borderId="0" applyFont="0" applyFill="0" applyBorder="0" applyAlignment="0" applyProtection="0"/>
    <xf numFmtId="165" fontId="30" fillId="0" borderId="0" applyFont="0" applyFill="0" applyBorder="0" applyAlignment="0" applyProtection="0"/>
    <xf numFmtId="165" fontId="30" fillId="0" borderId="0" applyFont="0" applyFill="0" applyBorder="0" applyAlignment="0" applyProtection="0"/>
    <xf numFmtId="165" fontId="30" fillId="0" borderId="0" applyFont="0" applyFill="0" applyBorder="0" applyAlignment="0" applyProtection="0"/>
    <xf numFmtId="165" fontId="30" fillId="0" borderId="0" applyFont="0" applyFill="0" applyBorder="0" applyAlignment="0" applyProtection="0"/>
    <xf numFmtId="165" fontId="30" fillId="0" borderId="0" applyFont="0" applyFill="0" applyBorder="0" applyAlignment="0" applyProtection="0"/>
    <xf numFmtId="165" fontId="30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30" fillId="0" borderId="0" applyFont="0" applyFill="0" applyBorder="0" applyAlignment="0" applyProtection="0"/>
    <xf numFmtId="165" fontId="30" fillId="0" borderId="0" applyFont="0" applyFill="0" applyBorder="0" applyAlignment="0" applyProtection="0"/>
    <xf numFmtId="165" fontId="30" fillId="0" borderId="0" applyFont="0" applyFill="0" applyBorder="0" applyAlignment="0" applyProtection="0"/>
    <xf numFmtId="165" fontId="30" fillId="0" borderId="0" applyFont="0" applyFill="0" applyBorder="0" applyAlignment="0" applyProtection="0"/>
    <xf numFmtId="165" fontId="30" fillId="0" borderId="0" applyFont="0" applyFill="0" applyBorder="0" applyAlignment="0" applyProtection="0"/>
    <xf numFmtId="165" fontId="30" fillId="0" borderId="0" applyFont="0" applyFill="0" applyBorder="0" applyAlignment="0" applyProtection="0"/>
    <xf numFmtId="165" fontId="30" fillId="0" borderId="0" applyFont="0" applyFill="0" applyBorder="0" applyAlignment="0" applyProtection="0"/>
    <xf numFmtId="165" fontId="30" fillId="0" borderId="0" applyFont="0" applyFill="0" applyBorder="0" applyAlignment="0" applyProtection="0"/>
    <xf numFmtId="165" fontId="30" fillId="0" borderId="0" applyFont="0" applyFill="0" applyBorder="0" applyAlignment="0" applyProtection="0"/>
    <xf numFmtId="165" fontId="30" fillId="0" borderId="0" applyFont="0" applyFill="0" applyBorder="0" applyAlignment="0" applyProtection="0"/>
    <xf numFmtId="165" fontId="30" fillId="0" borderId="0" applyFont="0" applyFill="0" applyBorder="0" applyAlignment="0" applyProtection="0"/>
    <xf numFmtId="165" fontId="30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30" fillId="0" borderId="0" applyFont="0" applyFill="0" applyBorder="0" applyAlignment="0" applyProtection="0"/>
    <xf numFmtId="165" fontId="30" fillId="0" borderId="0" applyFont="0" applyFill="0" applyBorder="0" applyAlignment="0" applyProtection="0"/>
    <xf numFmtId="165" fontId="30" fillId="0" borderId="0" applyFont="0" applyFill="0" applyBorder="0" applyAlignment="0" applyProtection="0"/>
    <xf numFmtId="165" fontId="30" fillId="0" borderId="0" applyFont="0" applyFill="0" applyBorder="0" applyAlignment="0" applyProtection="0"/>
    <xf numFmtId="165" fontId="54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53" fillId="0" borderId="0" quotePrefix="1" applyFont="0" applyFill="0" applyBorder="0" applyAlignment="0">
      <protection locked="0"/>
    </xf>
    <xf numFmtId="165" fontId="30" fillId="0" borderId="0" applyFont="0" applyFill="0" applyBorder="0" applyAlignment="0" applyProtection="0"/>
    <xf numFmtId="165" fontId="30" fillId="0" borderId="0" applyFont="0" applyFill="0" applyBorder="0" applyAlignment="0" applyProtection="0"/>
    <xf numFmtId="165" fontId="30" fillId="0" borderId="0" applyFont="0" applyFill="0" applyBorder="0" applyAlignment="0" applyProtection="0"/>
    <xf numFmtId="165" fontId="30" fillId="0" borderId="0" applyFont="0" applyFill="0" applyBorder="0" applyAlignment="0" applyProtection="0"/>
    <xf numFmtId="165" fontId="30" fillId="0" borderId="0" applyFont="0" applyFill="0" applyBorder="0" applyAlignment="0" applyProtection="0"/>
    <xf numFmtId="165" fontId="30" fillId="0" borderId="0" applyFont="0" applyFill="0" applyBorder="0" applyAlignment="0" applyProtection="0"/>
  </cellStyleXfs>
  <cellXfs count="282">
    <xf numFmtId="0" fontId="0" fillId="0" borderId="0" xfId="0"/>
    <xf numFmtId="0" fontId="5" fillId="0" borderId="0" xfId="2" applyFont="1" applyFill="1" applyBorder="1" applyAlignment="1">
      <alignment horizontal="center" vertical="top" wrapText="1"/>
    </xf>
    <xf numFmtId="3" fontId="0" fillId="0" borderId="0" xfId="0" applyNumberFormat="1" applyFill="1"/>
    <xf numFmtId="0" fontId="0" fillId="0" borderId="0" xfId="0" applyFill="1"/>
    <xf numFmtId="0" fontId="6" fillId="0" borderId="0" xfId="0" applyFont="1" applyFill="1"/>
    <xf numFmtId="0" fontId="7" fillId="0" borderId="0" xfId="0" applyFont="1" applyFill="1" applyAlignment="1">
      <alignment horizontal="center"/>
    </xf>
    <xf numFmtId="0" fontId="5" fillId="0" borderId="0" xfId="2" applyFont="1" applyFill="1" applyBorder="1" applyAlignment="1">
      <alignment horizontal="center" wrapText="1"/>
    </xf>
    <xf numFmtId="41" fontId="0" fillId="0" borderId="0" xfId="0" applyNumberFormat="1" applyFill="1"/>
    <xf numFmtId="164" fontId="0" fillId="0" borderId="0" xfId="0" applyNumberFormat="1" applyFill="1"/>
    <xf numFmtId="1" fontId="2" fillId="0" borderId="0" xfId="0" applyNumberFormat="1" applyFont="1" applyFill="1"/>
    <xf numFmtId="0" fontId="9" fillId="0" borderId="0" xfId="3" applyFont="1" applyFill="1" applyBorder="1" applyAlignment="1">
      <alignment vertical="center"/>
    </xf>
    <xf numFmtId="0" fontId="10" fillId="0" borderId="0" xfId="0" applyFont="1" applyBorder="1" applyAlignment="1">
      <alignment vertical="distributed"/>
    </xf>
    <xf numFmtId="3" fontId="0" fillId="0" borderId="0" xfId="0" applyNumberFormat="1" applyFill="1" applyBorder="1"/>
    <xf numFmtId="0" fontId="0" fillId="0" borderId="0" xfId="0" applyFill="1" applyBorder="1"/>
    <xf numFmtId="41" fontId="0" fillId="0" borderId="0" xfId="0" applyNumberFormat="1" applyFill="1" applyBorder="1"/>
    <xf numFmtId="0" fontId="0" fillId="0" borderId="0" xfId="0" applyFill="1" applyBorder="1" applyAlignment="1">
      <alignment horizontal="center"/>
    </xf>
    <xf numFmtId="166" fontId="0" fillId="0" borderId="0" xfId="1" applyNumberFormat="1" applyFont="1" applyFill="1" applyBorder="1"/>
    <xf numFmtId="3" fontId="6" fillId="0" borderId="0" xfId="0" applyNumberFormat="1" applyFont="1" applyFill="1" applyBorder="1"/>
    <xf numFmtId="0" fontId="6" fillId="0" borderId="0" xfId="0" applyFont="1" applyFill="1" applyBorder="1"/>
    <xf numFmtId="1" fontId="0" fillId="0" borderId="0" xfId="0" applyNumberFormat="1" applyFill="1" applyBorder="1"/>
    <xf numFmtId="3" fontId="0" fillId="0" borderId="0" xfId="0" applyNumberFormat="1" applyFont="1" applyFill="1" applyBorder="1"/>
    <xf numFmtId="164" fontId="0" fillId="0" borderId="0" xfId="0" applyNumberFormat="1" applyFill="1" applyBorder="1"/>
    <xf numFmtId="0" fontId="2" fillId="0" borderId="0" xfId="0" applyFont="1" applyFill="1" applyBorder="1"/>
    <xf numFmtId="167" fontId="0" fillId="0" borderId="0" xfId="0" applyNumberFormat="1" applyFill="1"/>
    <xf numFmtId="0" fontId="7" fillId="0" borderId="0" xfId="0" applyFont="1" applyFill="1" applyBorder="1" applyAlignment="1"/>
    <xf numFmtId="0" fontId="11" fillId="0" borderId="0" xfId="0" applyFont="1"/>
    <xf numFmtId="0" fontId="10" fillId="0" borderId="0" xfId="0" applyFont="1" applyBorder="1" applyAlignment="1">
      <alignment vertical="distributed" wrapText="1"/>
    </xf>
    <xf numFmtId="0" fontId="10" fillId="0" borderId="1" xfId="0" applyFont="1" applyBorder="1" applyAlignment="1">
      <alignment vertical="distributed" wrapText="1"/>
    </xf>
    <xf numFmtId="0" fontId="12" fillId="0" borderId="0" xfId="0" applyFont="1" applyFill="1" applyBorder="1"/>
    <xf numFmtId="0" fontId="0" fillId="0" borderId="0" xfId="0" applyFill="1" applyBorder="1" applyAlignment="1">
      <alignment horizontal="center"/>
    </xf>
    <xf numFmtId="0" fontId="14" fillId="0" borderId="2" xfId="3" applyFont="1" applyFill="1" applyBorder="1" applyAlignment="1">
      <alignment horizontal="center" vertical="center" wrapText="1"/>
    </xf>
    <xf numFmtId="0" fontId="15" fillId="0" borderId="2" xfId="4" applyFont="1" applyFill="1" applyBorder="1" applyAlignment="1">
      <alignment horizontal="center" vertical="center" wrapText="1"/>
    </xf>
    <xf numFmtId="0" fontId="16" fillId="0" borderId="2" xfId="3" applyFont="1" applyFill="1" applyBorder="1" applyAlignment="1">
      <alignment horizontal="center" vertical="center" wrapText="1"/>
    </xf>
    <xf numFmtId="164" fontId="17" fillId="0" borderId="2" xfId="3" applyNumberFormat="1" applyFont="1" applyFill="1" applyBorder="1" applyAlignment="1">
      <alignment horizontal="center" vertical="center" wrapText="1"/>
    </xf>
    <xf numFmtId="164" fontId="18" fillId="0" borderId="3" xfId="3" applyNumberFormat="1" applyFont="1" applyFill="1" applyBorder="1" applyAlignment="1">
      <alignment horizontal="center" vertical="center" wrapText="1"/>
    </xf>
    <xf numFmtId="164" fontId="18" fillId="0" borderId="4" xfId="3" applyNumberFormat="1" applyFont="1" applyFill="1" applyBorder="1" applyAlignment="1">
      <alignment horizontal="center" vertical="center" wrapText="1"/>
    </xf>
    <xf numFmtId="164" fontId="18" fillId="0" borderId="5" xfId="3" applyNumberFormat="1" applyFont="1" applyFill="1" applyBorder="1" applyAlignment="1">
      <alignment horizontal="center" vertical="center" wrapText="1"/>
    </xf>
    <xf numFmtId="168" fontId="12" fillId="0" borderId="3" xfId="3" applyNumberFormat="1" applyFont="1" applyFill="1" applyBorder="1" applyAlignment="1">
      <alignment horizontal="center" vertical="center" wrapText="1"/>
    </xf>
    <xf numFmtId="168" fontId="12" fillId="0" borderId="5" xfId="3" applyNumberFormat="1" applyFont="1" applyFill="1" applyBorder="1" applyAlignment="1">
      <alignment horizontal="center" vertical="center" wrapText="1"/>
    </xf>
    <xf numFmtId="1" fontId="12" fillId="0" borderId="3" xfId="3" applyNumberFormat="1" applyFont="1" applyFill="1" applyBorder="1" applyAlignment="1">
      <alignment horizontal="center" vertical="center" wrapText="1"/>
    </xf>
    <xf numFmtId="1" fontId="12" fillId="0" borderId="5" xfId="3" applyNumberFormat="1" applyFont="1" applyFill="1" applyBorder="1" applyAlignment="1">
      <alignment horizontal="center" vertical="center" wrapText="1"/>
    </xf>
    <xf numFmtId="1" fontId="19" fillId="3" borderId="3" xfId="3" applyNumberFormat="1" applyFont="1" applyFill="1" applyBorder="1" applyAlignment="1">
      <alignment horizontal="center" vertical="center" wrapText="1"/>
    </xf>
    <xf numFmtId="1" fontId="19" fillId="3" borderId="4" xfId="3" applyNumberFormat="1" applyFont="1" applyFill="1" applyBorder="1" applyAlignment="1">
      <alignment horizontal="center" vertical="center" wrapText="1"/>
    </xf>
    <xf numFmtId="0" fontId="12" fillId="0" borderId="3" xfId="3" applyNumberFormat="1" applyFont="1" applyFill="1" applyBorder="1" applyAlignment="1">
      <alignment horizontal="center" vertical="center" wrapText="1"/>
    </xf>
    <xf numFmtId="0" fontId="12" fillId="0" borderId="5" xfId="3" applyNumberFormat="1" applyFont="1" applyFill="1" applyBorder="1" applyAlignment="1">
      <alignment horizontal="center" vertical="center" wrapText="1"/>
    </xf>
    <xf numFmtId="168" fontId="12" fillId="4" borderId="3" xfId="3" applyNumberFormat="1" applyFont="1" applyFill="1" applyBorder="1" applyAlignment="1">
      <alignment horizontal="center" vertical="center" wrapText="1"/>
    </xf>
    <xf numFmtId="168" fontId="12" fillId="4" borderId="5" xfId="3" applyNumberFormat="1" applyFont="1" applyFill="1" applyBorder="1" applyAlignment="1">
      <alignment horizontal="center" vertical="center" wrapText="1"/>
    </xf>
    <xf numFmtId="168" fontId="12" fillId="5" borderId="3" xfId="3" applyNumberFormat="1" applyFont="1" applyFill="1" applyBorder="1" applyAlignment="1">
      <alignment horizontal="center" vertical="center" wrapText="1"/>
    </xf>
    <xf numFmtId="168" fontId="12" fillId="5" borderId="5" xfId="3" applyNumberFormat="1" applyFont="1" applyFill="1" applyBorder="1" applyAlignment="1">
      <alignment horizontal="center" vertical="center" wrapText="1"/>
    </xf>
    <xf numFmtId="1" fontId="19" fillId="4" borderId="3" xfId="3" applyNumberFormat="1" applyFont="1" applyFill="1" applyBorder="1" applyAlignment="1">
      <alignment horizontal="center" vertical="center" wrapText="1"/>
    </xf>
    <xf numFmtId="1" fontId="19" fillId="4" borderId="4" xfId="3" applyNumberFormat="1" applyFont="1" applyFill="1" applyBorder="1" applyAlignment="1">
      <alignment horizontal="center" vertical="center" wrapText="1"/>
    </xf>
    <xf numFmtId="3" fontId="12" fillId="0" borderId="3" xfId="3" applyNumberFormat="1" applyFont="1" applyFill="1" applyBorder="1" applyAlignment="1">
      <alignment horizontal="center" vertical="center" wrapText="1"/>
    </xf>
    <xf numFmtId="3" fontId="12" fillId="0" borderId="5" xfId="3" applyNumberFormat="1" applyFont="1" applyFill="1" applyBorder="1" applyAlignment="1">
      <alignment horizontal="center" vertical="center" wrapText="1"/>
    </xf>
    <xf numFmtId="168" fontId="12" fillId="0" borderId="3" xfId="4" applyNumberFormat="1" applyFont="1" applyFill="1" applyBorder="1" applyAlignment="1">
      <alignment horizontal="center" vertical="center" wrapText="1"/>
    </xf>
    <xf numFmtId="168" fontId="12" fillId="0" borderId="5" xfId="4" applyNumberFormat="1" applyFont="1" applyFill="1" applyBorder="1" applyAlignment="1">
      <alignment horizontal="center" vertical="center" wrapText="1"/>
    </xf>
    <xf numFmtId="0" fontId="21" fillId="0" borderId="0" xfId="0" applyFont="1" applyFill="1"/>
    <xf numFmtId="0" fontId="14" fillId="0" borderId="6" xfId="3" applyFont="1" applyFill="1" applyBorder="1" applyAlignment="1">
      <alignment horizontal="center" vertical="center" wrapText="1"/>
    </xf>
    <xf numFmtId="0" fontId="15" fillId="0" borderId="6" xfId="4" applyFont="1" applyFill="1" applyBorder="1" applyAlignment="1">
      <alignment horizontal="center" vertical="center" wrapText="1"/>
    </xf>
    <xf numFmtId="0" fontId="16" fillId="0" borderId="6" xfId="3" applyFont="1" applyFill="1" applyBorder="1" applyAlignment="1">
      <alignment horizontal="center" vertical="center" wrapText="1"/>
    </xf>
    <xf numFmtId="164" fontId="17" fillId="0" borderId="6" xfId="3" applyNumberFormat="1" applyFont="1" applyFill="1" applyBorder="1" applyAlignment="1">
      <alignment horizontal="center" vertical="center" wrapText="1"/>
    </xf>
    <xf numFmtId="0" fontId="22" fillId="0" borderId="3" xfId="0" applyFont="1" applyFill="1" applyBorder="1" applyAlignment="1">
      <alignment horizontal="center" vertical="center"/>
    </xf>
    <xf numFmtId="0" fontId="22" fillId="0" borderId="4" xfId="0" applyFont="1" applyFill="1" applyBorder="1" applyAlignment="1">
      <alignment horizontal="center" vertical="center"/>
    </xf>
    <xf numFmtId="0" fontId="22" fillId="0" borderId="5" xfId="0" applyFont="1" applyFill="1" applyBorder="1" applyAlignment="1">
      <alignment horizontal="center" vertical="center"/>
    </xf>
    <xf numFmtId="0" fontId="19" fillId="0" borderId="3" xfId="3" applyNumberFormat="1" applyFont="1" applyFill="1" applyBorder="1" applyAlignment="1">
      <alignment horizontal="center" vertical="center" wrapText="1"/>
    </xf>
    <xf numFmtId="0" fontId="19" fillId="0" borderId="5" xfId="3" applyNumberFormat="1" applyFont="1" applyFill="1" applyBorder="1" applyAlignment="1">
      <alignment horizontal="center" vertical="center" wrapText="1"/>
    </xf>
    <xf numFmtId="0" fontId="12" fillId="0" borderId="3" xfId="4" applyNumberFormat="1" applyFont="1" applyFill="1" applyBorder="1" applyAlignment="1">
      <alignment horizontal="center" vertical="center" wrapText="1"/>
    </xf>
    <xf numFmtId="0" fontId="12" fillId="0" borderId="5" xfId="4" applyNumberFormat="1" applyFont="1" applyFill="1" applyBorder="1" applyAlignment="1">
      <alignment horizontal="center" vertical="center" wrapText="1"/>
    </xf>
    <xf numFmtId="0" fontId="23" fillId="0" borderId="3" xfId="0" applyNumberFormat="1" applyFont="1" applyFill="1" applyBorder="1" applyAlignment="1">
      <alignment horizontal="center" vertical="center"/>
    </xf>
    <xf numFmtId="0" fontId="23" fillId="0" borderId="5" xfId="0" applyNumberFormat="1" applyFont="1" applyFill="1" applyBorder="1" applyAlignment="1">
      <alignment horizontal="center" vertical="center"/>
    </xf>
    <xf numFmtId="0" fontId="21" fillId="0" borderId="0" xfId="0" applyNumberFormat="1" applyFont="1" applyFill="1"/>
    <xf numFmtId="0" fontId="24" fillId="0" borderId="7" xfId="4" applyNumberFormat="1" applyFont="1" applyFill="1" applyBorder="1" applyAlignment="1">
      <alignment horizontal="center" vertical="center" wrapText="1"/>
    </xf>
    <xf numFmtId="0" fontId="24" fillId="0" borderId="8" xfId="4" applyNumberFormat="1" applyFont="1" applyFill="1" applyBorder="1" applyAlignment="1">
      <alignment horizontal="center" vertical="center" wrapText="1"/>
    </xf>
    <xf numFmtId="49" fontId="24" fillId="0" borderId="7" xfId="4" applyNumberFormat="1" applyFont="1" applyFill="1" applyBorder="1" applyAlignment="1">
      <alignment horizontal="center" vertical="center" wrapText="1"/>
    </xf>
    <xf numFmtId="49" fontId="24" fillId="0" borderId="8" xfId="4" applyNumberFormat="1" applyFont="1" applyFill="1" applyBorder="1" applyAlignment="1">
      <alignment horizontal="center" vertical="center" wrapText="1"/>
    </xf>
    <xf numFmtId="49" fontId="24" fillId="0" borderId="3" xfId="4" applyNumberFormat="1" applyFont="1" applyFill="1" applyBorder="1" applyAlignment="1">
      <alignment horizontal="center" vertical="center" wrapText="1"/>
    </xf>
    <xf numFmtId="49" fontId="24" fillId="0" borderId="5" xfId="4" applyNumberFormat="1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/>
    </xf>
    <xf numFmtId="0" fontId="0" fillId="0" borderId="5" xfId="0" applyBorder="1" applyAlignment="1">
      <alignment horizontal="center"/>
    </xf>
    <xf numFmtId="0" fontId="14" fillId="0" borderId="9" xfId="3" applyFont="1" applyFill="1" applyBorder="1" applyAlignment="1">
      <alignment horizontal="center" vertical="center" wrapText="1"/>
    </xf>
    <xf numFmtId="0" fontId="15" fillId="0" borderId="9" xfId="4" applyFont="1" applyFill="1" applyBorder="1" applyAlignment="1">
      <alignment horizontal="center" vertical="center" wrapText="1"/>
    </xf>
    <xf numFmtId="0" fontId="16" fillId="0" borderId="9" xfId="3" applyFont="1" applyFill="1" applyBorder="1" applyAlignment="1">
      <alignment horizontal="center" vertical="center" wrapText="1"/>
    </xf>
    <xf numFmtId="164" fontId="17" fillId="0" borderId="9" xfId="3" applyNumberFormat="1" applyFont="1" applyFill="1" applyBorder="1" applyAlignment="1">
      <alignment horizontal="center" vertical="center" wrapText="1"/>
    </xf>
    <xf numFmtId="1" fontId="25" fillId="0" borderId="10" xfId="3" applyNumberFormat="1" applyFont="1" applyFill="1" applyBorder="1" applyAlignment="1">
      <alignment horizontal="center" vertical="center" wrapText="1"/>
    </xf>
    <xf numFmtId="1" fontId="26" fillId="0" borderId="9" xfId="4" applyNumberFormat="1" applyFont="1" applyFill="1" applyBorder="1" applyAlignment="1">
      <alignment horizontal="center" vertical="center" wrapText="1"/>
    </xf>
    <xf numFmtId="1" fontId="24" fillId="0" borderId="9" xfId="4" applyNumberFormat="1" applyFont="1" applyFill="1" applyBorder="1" applyAlignment="1">
      <alignment horizontal="center" vertical="center" wrapText="1"/>
    </xf>
    <xf numFmtId="0" fontId="23" fillId="0" borderId="10" xfId="3" applyFont="1" applyFill="1" applyBorder="1" applyAlignment="1">
      <alignment horizontal="center" vertical="center" wrapText="1"/>
    </xf>
    <xf numFmtId="0" fontId="21" fillId="0" borderId="10" xfId="0" applyFont="1" applyFill="1" applyBorder="1"/>
    <xf numFmtId="0" fontId="0" fillId="6" borderId="10" xfId="0" applyFill="1" applyBorder="1"/>
    <xf numFmtId="168" fontId="23" fillId="6" borderId="10" xfId="4" applyNumberFormat="1" applyFont="1" applyFill="1" applyBorder="1" applyAlignment="1">
      <alignment vertical="center" wrapText="1"/>
    </xf>
    <xf numFmtId="0" fontId="23" fillId="6" borderId="10" xfId="3" applyFont="1" applyFill="1" applyBorder="1" applyAlignment="1">
      <alignment horizontal="center" vertical="center" wrapText="1"/>
    </xf>
    <xf numFmtId="164" fontId="23" fillId="6" borderId="10" xfId="3" applyNumberFormat="1" applyFont="1" applyFill="1" applyBorder="1" applyAlignment="1">
      <alignment horizontal="center" vertical="center" wrapText="1"/>
    </xf>
    <xf numFmtId="164" fontId="23" fillId="6" borderId="10" xfId="4" applyNumberFormat="1" applyFont="1" applyFill="1" applyBorder="1" applyAlignment="1">
      <alignment horizontal="center" vertical="center" wrapText="1"/>
    </xf>
    <xf numFmtId="169" fontId="20" fillId="6" borderId="9" xfId="4" applyNumberFormat="1" applyFont="1" applyFill="1" applyBorder="1" applyAlignment="1">
      <alignment horizontal="center" vertical="center" wrapText="1"/>
    </xf>
    <xf numFmtId="0" fontId="0" fillId="6" borderId="0" xfId="0" applyFill="1"/>
    <xf numFmtId="170" fontId="23" fillId="6" borderId="10" xfId="4" applyNumberFormat="1" applyFont="1" applyFill="1" applyBorder="1" applyAlignment="1">
      <alignment horizontal="center" vertical="center" wrapText="1"/>
    </xf>
    <xf numFmtId="0" fontId="0" fillId="0" borderId="10" xfId="0" applyFill="1" applyBorder="1"/>
    <xf numFmtId="0" fontId="0" fillId="0" borderId="10" xfId="0" applyFill="1" applyBorder="1" applyAlignment="1">
      <alignment wrapText="1"/>
    </xf>
    <xf numFmtId="168" fontId="18" fillId="0" borderId="10" xfId="4" applyNumberFormat="1" applyFont="1" applyFill="1" applyBorder="1" applyAlignment="1">
      <alignment vertical="center" wrapText="1"/>
    </xf>
    <xf numFmtId="3" fontId="18" fillId="0" borderId="5" xfId="3" applyNumberFormat="1" applyFont="1" applyFill="1" applyBorder="1" applyAlignment="1">
      <alignment horizontal="center" vertical="center" wrapText="1"/>
    </xf>
    <xf numFmtId="0" fontId="18" fillId="0" borderId="10" xfId="0" applyFont="1" applyFill="1" applyBorder="1" applyAlignment="1">
      <alignment horizontal="center" vertical="center" wrapText="1"/>
    </xf>
    <xf numFmtId="10" fontId="18" fillId="0" borderId="10" xfId="0" applyNumberFormat="1" applyFont="1" applyFill="1" applyBorder="1" applyAlignment="1">
      <alignment horizontal="center" vertical="center" wrapText="1"/>
    </xf>
    <xf numFmtId="2" fontId="28" fillId="0" borderId="10" xfId="0" applyNumberFormat="1" applyFont="1" applyFill="1" applyBorder="1" applyAlignment="1">
      <alignment horizontal="center" vertical="center" wrapText="1"/>
    </xf>
    <xf numFmtId="2" fontId="29" fillId="0" borderId="5" xfId="0" applyNumberFormat="1" applyFont="1" applyFill="1" applyBorder="1" applyAlignment="1">
      <alignment horizontal="center" vertical="center" wrapText="1"/>
    </xf>
    <xf numFmtId="4" fontId="18" fillId="0" borderId="10" xfId="3" applyNumberFormat="1" applyFont="1" applyFill="1" applyBorder="1" applyAlignment="1">
      <alignment horizontal="center" vertical="center" wrapText="1"/>
    </xf>
    <xf numFmtId="168" fontId="18" fillId="0" borderId="10" xfId="4" applyNumberFormat="1" applyFont="1" applyFill="1" applyBorder="1" applyAlignment="1">
      <alignment horizontal="center" vertical="center" wrapText="1"/>
    </xf>
    <xf numFmtId="168" fontId="16" fillId="0" borderId="9" xfId="3" applyNumberFormat="1" applyFont="1" applyFill="1" applyBorder="1" applyAlignment="1">
      <alignment horizontal="center" vertical="center" wrapText="1"/>
    </xf>
    <xf numFmtId="168" fontId="16" fillId="0" borderId="10" xfId="4" applyNumberFormat="1" applyFont="1" applyFill="1" applyBorder="1" applyAlignment="1">
      <alignment horizontal="center" vertical="center" wrapText="1"/>
    </xf>
    <xf numFmtId="168" fontId="16" fillId="0" borderId="10" xfId="3" applyNumberFormat="1" applyFont="1" applyFill="1" applyBorder="1" applyAlignment="1">
      <alignment horizontal="center" vertical="center" wrapText="1"/>
    </xf>
    <xf numFmtId="168" fontId="18" fillId="0" borderId="10" xfId="5" applyNumberFormat="1" applyFont="1" applyFill="1" applyBorder="1" applyAlignment="1">
      <alignment horizontal="center" vertical="center" wrapText="1"/>
    </xf>
    <xf numFmtId="168" fontId="9" fillId="0" borderId="10" xfId="4" applyNumberFormat="1" applyFont="1" applyFill="1" applyBorder="1" applyAlignment="1">
      <alignment horizontal="center" vertical="center" wrapText="1"/>
    </xf>
    <xf numFmtId="164" fontId="18" fillId="0" borderId="10" xfId="4" applyNumberFormat="1" applyFont="1" applyFill="1" applyBorder="1" applyAlignment="1">
      <alignment horizontal="center" vertical="center" wrapText="1"/>
    </xf>
    <xf numFmtId="43" fontId="16" fillId="0" borderId="9" xfId="3" applyNumberFormat="1" applyFont="1" applyFill="1" applyBorder="1" applyAlignment="1">
      <alignment horizontal="center" vertical="center" wrapText="1"/>
    </xf>
    <xf numFmtId="168" fontId="16" fillId="0" borderId="10" xfId="0" applyNumberFormat="1" applyFont="1" applyFill="1" applyBorder="1"/>
    <xf numFmtId="0" fontId="31" fillId="0" borderId="10" xfId="0" applyFont="1" applyFill="1" applyBorder="1"/>
    <xf numFmtId="3" fontId="23" fillId="0" borderId="10" xfId="4" applyNumberFormat="1" applyFont="1" applyFill="1" applyBorder="1" applyAlignment="1">
      <alignment horizontal="center" vertical="center" wrapText="1"/>
    </xf>
    <xf numFmtId="0" fontId="32" fillId="0" borderId="10" xfId="0" applyFont="1" applyFill="1" applyBorder="1"/>
    <xf numFmtId="0" fontId="33" fillId="0" borderId="10" xfId="0" applyFont="1" applyFill="1" applyBorder="1"/>
    <xf numFmtId="0" fontId="34" fillId="0" borderId="10" xfId="0" applyFont="1" applyFill="1" applyBorder="1"/>
    <xf numFmtId="0" fontId="18" fillId="0" borderId="10" xfId="4" applyFont="1" applyFill="1" applyBorder="1" applyAlignment="1">
      <alignment vertical="center" wrapText="1"/>
    </xf>
    <xf numFmtId="4" fontId="18" fillId="0" borderId="10" xfId="0" applyNumberFormat="1" applyFont="1" applyFill="1" applyBorder="1" applyAlignment="1">
      <alignment horizontal="center" vertical="center" wrapText="1"/>
    </xf>
    <xf numFmtId="10" fontId="35" fillId="0" borderId="10" xfId="0" applyNumberFormat="1" applyFont="1" applyFill="1" applyBorder="1" applyAlignment="1">
      <alignment horizontal="center"/>
    </xf>
    <xf numFmtId="2" fontId="27" fillId="0" borderId="10" xfId="0" applyNumberFormat="1" applyFont="1" applyFill="1" applyBorder="1" applyAlignment="1">
      <alignment horizontal="center" vertical="center" wrapText="1"/>
    </xf>
    <xf numFmtId="4" fontId="12" fillId="0" borderId="10" xfId="3" applyNumberFormat="1" applyFont="1" applyFill="1" applyBorder="1" applyAlignment="1">
      <alignment horizontal="center" vertical="center" wrapText="1"/>
    </xf>
    <xf numFmtId="168" fontId="35" fillId="0" borderId="10" xfId="4" applyNumberFormat="1" applyFont="1" applyFill="1" applyBorder="1" applyAlignment="1">
      <alignment horizontal="center" vertical="center" wrapText="1"/>
    </xf>
    <xf numFmtId="3" fontId="18" fillId="0" borderId="10" xfId="4" applyNumberFormat="1" applyFont="1" applyFill="1" applyBorder="1" applyAlignment="1">
      <alignment horizontal="center" vertical="center" wrapText="1"/>
    </xf>
    <xf numFmtId="168" fontId="23" fillId="0" borderId="10" xfId="4" applyNumberFormat="1" applyFont="1" applyFill="1" applyBorder="1" applyAlignment="1">
      <alignment horizontal="center" vertical="center" wrapText="1"/>
    </xf>
    <xf numFmtId="0" fontId="36" fillId="6" borderId="10" xfId="0" applyFont="1" applyFill="1" applyBorder="1"/>
    <xf numFmtId="168" fontId="37" fillId="6" borderId="10" xfId="4" applyNumberFormat="1" applyFont="1" applyFill="1" applyBorder="1" applyAlignment="1">
      <alignment vertical="center" wrapText="1"/>
    </xf>
    <xf numFmtId="0" fontId="37" fillId="6" borderId="10" xfId="0" applyFont="1" applyFill="1" applyBorder="1" applyAlignment="1">
      <alignment horizontal="center" vertical="center" wrapText="1"/>
    </xf>
    <xf numFmtId="4" fontId="37" fillId="6" borderId="10" xfId="3" applyNumberFormat="1" applyFont="1" applyFill="1" applyBorder="1" applyAlignment="1">
      <alignment horizontal="center" vertical="center" wrapText="1"/>
    </xf>
    <xf numFmtId="4" fontId="23" fillId="6" borderId="10" xfId="3" applyNumberFormat="1" applyFont="1" applyFill="1" applyBorder="1" applyAlignment="1">
      <alignment horizontal="center" vertical="center" wrapText="1"/>
    </xf>
    <xf numFmtId="168" fontId="23" fillId="6" borderId="10" xfId="4" applyNumberFormat="1" applyFont="1" applyFill="1" applyBorder="1" applyAlignment="1">
      <alignment horizontal="center" vertical="center" wrapText="1"/>
    </xf>
    <xf numFmtId="0" fontId="0" fillId="0" borderId="10" xfId="0" applyFont="1" applyFill="1" applyBorder="1"/>
    <xf numFmtId="0" fontId="0" fillId="0" borderId="9" xfId="0" applyFill="1" applyBorder="1" applyAlignment="1">
      <alignment wrapText="1"/>
    </xf>
    <xf numFmtId="0" fontId="18" fillId="0" borderId="12" xfId="4" applyFont="1" applyFill="1" applyBorder="1" applyAlignment="1">
      <alignment vertical="center" wrapText="1"/>
    </xf>
    <xf numFmtId="0" fontId="18" fillId="0" borderId="12" xfId="0" applyFont="1" applyFill="1" applyBorder="1" applyAlignment="1">
      <alignment horizontal="center" vertical="center" wrapText="1"/>
    </xf>
    <xf numFmtId="2" fontId="28" fillId="0" borderId="9" xfId="0" applyNumberFormat="1" applyFont="1" applyFill="1" applyBorder="1" applyAlignment="1">
      <alignment horizontal="center" vertical="center" wrapText="1"/>
    </xf>
    <xf numFmtId="4" fontId="18" fillId="0" borderId="12" xfId="3" applyNumberFormat="1" applyFont="1" applyFill="1" applyBorder="1" applyAlignment="1">
      <alignment horizontal="center" vertical="center" wrapText="1"/>
    </xf>
    <xf numFmtId="4" fontId="18" fillId="0" borderId="13" xfId="3" applyNumberFormat="1" applyFont="1" applyFill="1" applyBorder="1" applyAlignment="1">
      <alignment horizontal="center" vertical="center" wrapText="1"/>
    </xf>
    <xf numFmtId="168" fontId="18" fillId="0" borderId="12" xfId="4" applyNumberFormat="1" applyFont="1" applyFill="1" applyBorder="1" applyAlignment="1">
      <alignment horizontal="center" vertical="center" wrapText="1"/>
    </xf>
    <xf numFmtId="168" fontId="16" fillId="0" borderId="12" xfId="4" applyNumberFormat="1" applyFont="1" applyFill="1" applyBorder="1" applyAlignment="1">
      <alignment horizontal="center" vertical="center" wrapText="1"/>
    </xf>
    <xf numFmtId="168" fontId="18" fillId="0" borderId="9" xfId="4" applyNumberFormat="1" applyFont="1" applyFill="1" applyBorder="1" applyAlignment="1">
      <alignment horizontal="center" vertical="center" wrapText="1"/>
    </xf>
    <xf numFmtId="168" fontId="9" fillId="0" borderId="12" xfId="4" applyNumberFormat="1" applyFont="1" applyFill="1" applyBorder="1" applyAlignment="1">
      <alignment horizontal="center" vertical="center" wrapText="1"/>
    </xf>
    <xf numFmtId="168" fontId="16" fillId="0" borderId="9" xfId="4" applyNumberFormat="1" applyFont="1" applyFill="1" applyBorder="1" applyAlignment="1">
      <alignment horizontal="center" vertical="center" wrapText="1"/>
    </xf>
    <xf numFmtId="164" fontId="18" fillId="0" borderId="9" xfId="4" applyNumberFormat="1" applyFont="1" applyFill="1" applyBorder="1" applyAlignment="1">
      <alignment horizontal="center" vertical="center" wrapText="1"/>
    </xf>
    <xf numFmtId="168" fontId="37" fillId="6" borderId="5" xfId="4" applyNumberFormat="1" applyFont="1" applyFill="1" applyBorder="1" applyAlignment="1">
      <alignment vertical="center" wrapText="1"/>
    </xf>
    <xf numFmtId="4" fontId="37" fillId="6" borderId="5" xfId="3" applyNumberFormat="1" applyFont="1" applyFill="1" applyBorder="1" applyAlignment="1">
      <alignment horizontal="center" vertical="center" wrapText="1"/>
    </xf>
    <xf numFmtId="4" fontId="18" fillId="6" borderId="4" xfId="3" applyNumberFormat="1" applyFont="1" applyFill="1" applyBorder="1" applyAlignment="1">
      <alignment horizontal="center" vertical="center" wrapText="1"/>
    </xf>
    <xf numFmtId="0" fontId="2" fillId="6" borderId="0" xfId="0" applyFont="1" applyFill="1"/>
    <xf numFmtId="168" fontId="18" fillId="0" borderId="5" xfId="4" applyNumberFormat="1" applyFont="1" applyFill="1" applyBorder="1" applyAlignment="1">
      <alignment vertical="center" wrapText="1"/>
    </xf>
    <xf numFmtId="4" fontId="18" fillId="0" borderId="5" xfId="3" applyNumberFormat="1" applyFont="1" applyFill="1" applyBorder="1" applyAlignment="1">
      <alignment horizontal="center" vertical="center" wrapText="1"/>
    </xf>
    <xf numFmtId="2" fontId="18" fillId="0" borderId="10" xfId="0" applyNumberFormat="1" applyFont="1" applyFill="1" applyBorder="1" applyAlignment="1">
      <alignment horizontal="center" vertical="center" wrapText="1"/>
    </xf>
    <xf numFmtId="2" fontId="38" fillId="0" borderId="5" xfId="0" applyNumberFormat="1" applyFont="1" applyFill="1" applyBorder="1" applyAlignment="1">
      <alignment horizontal="center" vertical="center" wrapText="1"/>
    </xf>
    <xf numFmtId="4" fontId="18" fillId="0" borderId="4" xfId="3" applyNumberFormat="1" applyFont="1" applyFill="1" applyBorder="1" applyAlignment="1">
      <alignment horizontal="center" vertical="center" wrapText="1"/>
    </xf>
    <xf numFmtId="168" fontId="16" fillId="0" borderId="5" xfId="4" applyNumberFormat="1" applyFont="1" applyFill="1" applyBorder="1" applyAlignment="1">
      <alignment horizontal="center" vertical="center" wrapText="1"/>
    </xf>
    <xf numFmtId="168" fontId="23" fillId="6" borderId="5" xfId="4" applyNumberFormat="1" applyFont="1" applyFill="1" applyBorder="1" applyAlignment="1">
      <alignment vertical="center" wrapText="1"/>
    </xf>
    <xf numFmtId="0" fontId="23" fillId="6" borderId="10" xfId="0" applyFont="1" applyFill="1" applyBorder="1" applyAlignment="1">
      <alignment horizontal="center" vertical="center" wrapText="1"/>
    </xf>
    <xf numFmtId="4" fontId="18" fillId="6" borderId="5" xfId="3" applyNumberFormat="1" applyFont="1" applyFill="1" applyBorder="1" applyAlignment="1">
      <alignment horizontal="center" vertical="center" wrapText="1"/>
    </xf>
    <xf numFmtId="0" fontId="18" fillId="0" borderId="5" xfId="4" applyFont="1" applyFill="1" applyBorder="1" applyAlignment="1">
      <alignment vertical="center" wrapText="1"/>
    </xf>
    <xf numFmtId="168" fontId="18" fillId="0" borderId="5" xfId="4" applyNumberFormat="1" applyFont="1" applyFill="1" applyBorder="1" applyAlignment="1">
      <alignment horizontal="center" vertical="center" wrapText="1"/>
    </xf>
    <xf numFmtId="0" fontId="2" fillId="0" borderId="0" xfId="0" applyFont="1" applyFill="1"/>
    <xf numFmtId="4" fontId="18" fillId="0" borderId="5" xfId="4" applyNumberFormat="1" applyFont="1" applyFill="1" applyBorder="1" applyAlignment="1">
      <alignment horizontal="center" vertical="center" wrapText="1"/>
    </xf>
    <xf numFmtId="4" fontId="18" fillId="0" borderId="4" xfId="4" applyNumberFormat="1" applyFont="1" applyFill="1" applyBorder="1" applyAlignment="1">
      <alignment horizontal="center" vertical="center" wrapText="1"/>
    </xf>
    <xf numFmtId="0" fontId="2" fillId="6" borderId="10" xfId="0" applyFont="1" applyFill="1" applyBorder="1"/>
    <xf numFmtId="4" fontId="23" fillId="6" borderId="5" xfId="3" applyNumberFormat="1" applyFont="1" applyFill="1" applyBorder="1" applyAlignment="1">
      <alignment horizontal="center" vertical="center" wrapText="1"/>
    </xf>
    <xf numFmtId="168" fontId="9" fillId="0" borderId="5" xfId="4" applyNumberFormat="1" applyFont="1" applyFill="1" applyBorder="1" applyAlignment="1">
      <alignment horizontal="center" vertical="center" wrapText="1"/>
    </xf>
    <xf numFmtId="168" fontId="23" fillId="0" borderId="5" xfId="4" applyNumberFormat="1" applyFont="1" applyFill="1" applyBorder="1" applyAlignment="1">
      <alignment horizontal="center" vertical="center" wrapText="1"/>
    </xf>
    <xf numFmtId="168" fontId="23" fillId="6" borderId="5" xfId="4" applyNumberFormat="1" applyFont="1" applyFill="1" applyBorder="1" applyAlignment="1">
      <alignment horizontal="center" vertical="center" wrapText="1"/>
    </xf>
    <xf numFmtId="2" fontId="18" fillId="0" borderId="5" xfId="0" applyNumberFormat="1" applyFont="1" applyFill="1" applyBorder="1" applyAlignment="1">
      <alignment horizontal="center" vertical="center" wrapText="1"/>
    </xf>
    <xf numFmtId="2" fontId="39" fillId="0" borderId="5" xfId="0" applyNumberFormat="1" applyFont="1" applyFill="1" applyBorder="1" applyAlignment="1">
      <alignment horizontal="center" vertical="center" wrapText="1"/>
    </xf>
    <xf numFmtId="168" fontId="40" fillId="0" borderId="10" xfId="4" applyNumberFormat="1" applyFont="1" applyFill="1" applyBorder="1" applyAlignment="1">
      <alignment horizontal="center" vertical="center" wrapText="1"/>
    </xf>
    <xf numFmtId="168" fontId="41" fillId="0" borderId="10" xfId="4" applyNumberFormat="1" applyFont="1" applyFill="1" applyBorder="1" applyAlignment="1">
      <alignment horizontal="center" vertical="center" wrapText="1"/>
    </xf>
    <xf numFmtId="0" fontId="0" fillId="0" borderId="0" xfId="0" applyFont="1" applyFill="1"/>
    <xf numFmtId="168" fontId="40" fillId="0" borderId="5" xfId="4" applyNumberFormat="1" applyFont="1" applyFill="1" applyBorder="1" applyAlignment="1">
      <alignment horizontal="center" vertical="center" wrapText="1"/>
    </xf>
    <xf numFmtId="4" fontId="23" fillId="6" borderId="4" xfId="3" applyNumberFormat="1" applyFont="1" applyFill="1" applyBorder="1" applyAlignment="1">
      <alignment horizontal="center" vertical="center" wrapText="1"/>
    </xf>
    <xf numFmtId="0" fontId="0" fillId="0" borderId="10" xfId="0" applyFont="1" applyFill="1" applyBorder="1" applyAlignment="1">
      <alignment wrapText="1"/>
    </xf>
    <xf numFmtId="10" fontId="42" fillId="0" borderId="10" xfId="0" applyNumberFormat="1" applyFont="1" applyFill="1" applyBorder="1"/>
    <xf numFmtId="168" fontId="18" fillId="7" borderId="10" xfId="4" applyNumberFormat="1" applyFont="1" applyFill="1" applyBorder="1" applyAlignment="1">
      <alignment horizontal="center" vertical="center" wrapText="1"/>
    </xf>
    <xf numFmtId="4" fontId="18" fillId="0" borderId="10" xfId="4" applyNumberFormat="1" applyFont="1" applyFill="1" applyBorder="1" applyAlignment="1">
      <alignment horizontal="center" vertical="center" wrapText="1"/>
    </xf>
    <xf numFmtId="0" fontId="43" fillId="0" borderId="10" xfId="0" applyFont="1" applyFill="1" applyBorder="1"/>
    <xf numFmtId="0" fontId="41" fillId="0" borderId="10" xfId="0" applyFont="1" applyFill="1" applyBorder="1" applyAlignment="1">
      <alignment horizontal="center" vertical="center"/>
    </xf>
    <xf numFmtId="0" fontId="41" fillId="0" borderId="10" xfId="0" applyFont="1" applyFill="1" applyBorder="1" applyAlignment="1">
      <alignment horizontal="left" vertical="center" wrapText="1"/>
    </xf>
    <xf numFmtId="168" fontId="0" fillId="0" borderId="0" xfId="0" applyNumberFormat="1" applyFill="1"/>
    <xf numFmtId="0" fontId="18" fillId="6" borderId="10" xfId="0" applyFont="1" applyFill="1" applyBorder="1" applyAlignment="1">
      <alignment horizontal="center" vertical="center" wrapText="1"/>
    </xf>
    <xf numFmtId="168" fontId="18" fillId="0" borderId="5" xfId="3" applyNumberFormat="1" applyFont="1" applyFill="1" applyBorder="1" applyAlignment="1">
      <alignment vertical="center" wrapText="1"/>
    </xf>
    <xf numFmtId="168" fontId="23" fillId="6" borderId="5" xfId="3" applyNumberFormat="1" applyFont="1" applyFill="1" applyBorder="1" applyAlignment="1">
      <alignment vertical="center" wrapText="1"/>
    </xf>
    <xf numFmtId="0" fontId="18" fillId="0" borderId="5" xfId="3" applyFont="1" applyFill="1" applyBorder="1" applyAlignment="1">
      <alignment vertical="center" wrapText="1"/>
    </xf>
    <xf numFmtId="168" fontId="18" fillId="2" borderId="10" xfId="4" applyNumberFormat="1" applyFont="1" applyFill="1" applyBorder="1" applyAlignment="1">
      <alignment horizontal="center" vertical="center" wrapText="1"/>
    </xf>
    <xf numFmtId="168" fontId="45" fillId="0" borderId="5" xfId="4" applyNumberFormat="1" applyFont="1" applyFill="1" applyBorder="1" applyAlignment="1">
      <alignment horizontal="center" vertical="center" wrapText="1"/>
    </xf>
    <xf numFmtId="168" fontId="2" fillId="0" borderId="0" xfId="0" applyNumberFormat="1" applyFont="1" applyFill="1"/>
    <xf numFmtId="168" fontId="23" fillId="6" borderId="5" xfId="3" applyNumberFormat="1" applyFont="1" applyFill="1" applyBorder="1" applyAlignment="1">
      <alignment horizontal="left" vertical="center" wrapText="1"/>
    </xf>
    <xf numFmtId="168" fontId="2" fillId="6" borderId="0" xfId="0" applyNumberFormat="1" applyFont="1" applyFill="1"/>
    <xf numFmtId="2" fontId="28" fillId="0" borderId="5" xfId="0" applyNumberFormat="1" applyFont="1" applyFill="1" applyBorder="1" applyAlignment="1">
      <alignment horizontal="center" vertical="center" wrapText="1"/>
    </xf>
    <xf numFmtId="0" fontId="18" fillId="0" borderId="10" xfId="0" applyFont="1" applyFill="1" applyBorder="1" applyAlignment="1">
      <alignment horizontal="left" vertical="center" wrapText="1"/>
    </xf>
    <xf numFmtId="10" fontId="42" fillId="0" borderId="10" xfId="0" applyNumberFormat="1" applyFont="1" applyFill="1" applyBorder="1" applyAlignment="1">
      <alignment horizontal="center" vertical="center"/>
    </xf>
    <xf numFmtId="10" fontId="35" fillId="0" borderId="10" xfId="0" applyNumberFormat="1" applyFont="1" applyFill="1" applyBorder="1" applyAlignment="1">
      <alignment horizontal="center" vertical="center" wrapText="1"/>
    </xf>
    <xf numFmtId="0" fontId="40" fillId="0" borderId="10" xfId="0" applyFont="1" applyFill="1" applyBorder="1" applyAlignment="1">
      <alignment horizontal="center" vertical="center"/>
    </xf>
    <xf numFmtId="168" fontId="16" fillId="7" borderId="5" xfId="4" applyNumberFormat="1" applyFont="1" applyFill="1" applyBorder="1" applyAlignment="1">
      <alignment horizontal="center" vertical="center" wrapText="1"/>
    </xf>
    <xf numFmtId="168" fontId="16" fillId="7" borderId="10" xfId="4" applyNumberFormat="1" applyFont="1" applyFill="1" applyBorder="1" applyAlignment="1">
      <alignment horizontal="center" vertical="center" wrapText="1"/>
    </xf>
    <xf numFmtId="168" fontId="9" fillId="7" borderId="10" xfId="4" applyNumberFormat="1" applyFont="1" applyFill="1" applyBorder="1" applyAlignment="1">
      <alignment horizontal="center" vertical="center" wrapText="1"/>
    </xf>
    <xf numFmtId="0" fontId="0" fillId="8" borderId="10" xfId="0" applyFont="1" applyFill="1" applyBorder="1" applyAlignment="1">
      <alignment horizontal="center"/>
    </xf>
    <xf numFmtId="0" fontId="40" fillId="0" borderId="10" xfId="0" applyFont="1" applyBorder="1" applyAlignment="1">
      <alignment horizontal="left" vertical="center" wrapText="1"/>
    </xf>
    <xf numFmtId="0" fontId="40" fillId="8" borderId="10" xfId="0" applyFont="1" applyFill="1" applyBorder="1" applyAlignment="1">
      <alignment horizontal="center" vertical="center"/>
    </xf>
    <xf numFmtId="168" fontId="16" fillId="8" borderId="10" xfId="4" applyNumberFormat="1" applyFont="1" applyFill="1" applyBorder="1" applyAlignment="1">
      <alignment horizontal="center" vertical="center" wrapText="1"/>
    </xf>
    <xf numFmtId="168" fontId="35" fillId="8" borderId="10" xfId="4" applyNumberFormat="1" applyFont="1" applyFill="1" applyBorder="1" applyAlignment="1">
      <alignment horizontal="center" vertical="center" wrapText="1"/>
    </xf>
    <xf numFmtId="0" fontId="40" fillId="0" borderId="10" xfId="0" applyFont="1" applyBorder="1" applyAlignment="1">
      <alignment horizontal="center" vertical="center"/>
    </xf>
    <xf numFmtId="168" fontId="23" fillId="7" borderId="10" xfId="4" applyNumberFormat="1" applyFont="1" applyFill="1" applyBorder="1" applyAlignment="1">
      <alignment horizontal="center" vertical="center" wrapText="1"/>
    </xf>
    <xf numFmtId="0" fontId="40" fillId="0" borderId="10" xfId="0" applyFont="1" applyFill="1" applyBorder="1" applyAlignment="1">
      <alignment horizontal="left" vertical="center" wrapText="1"/>
    </xf>
    <xf numFmtId="0" fontId="0" fillId="0" borderId="5" xfId="0" applyFill="1" applyBorder="1" applyAlignment="1">
      <alignment wrapText="1"/>
    </xf>
    <xf numFmtId="0" fontId="0" fillId="6" borderId="10" xfId="0" applyFont="1" applyFill="1" applyBorder="1"/>
    <xf numFmtId="0" fontId="0" fillId="0" borderId="10" xfId="0" applyBorder="1" applyAlignment="1">
      <alignment wrapText="1"/>
    </xf>
    <xf numFmtId="167" fontId="18" fillId="0" borderId="10" xfId="0" applyNumberFormat="1" applyFont="1" applyFill="1" applyBorder="1" applyAlignment="1">
      <alignment horizontal="center" vertical="center" wrapText="1"/>
    </xf>
    <xf numFmtId="4" fontId="18" fillId="0" borderId="10" xfId="0" applyNumberFormat="1" applyFont="1" applyFill="1" applyBorder="1" applyAlignment="1">
      <alignment horizontal="center" vertical="center"/>
    </xf>
    <xf numFmtId="10" fontId="35" fillId="0" borderId="10" xfId="0" applyNumberFormat="1" applyFont="1" applyFill="1" applyBorder="1" applyAlignment="1">
      <alignment horizontal="center" vertical="center"/>
    </xf>
    <xf numFmtId="168" fontId="45" fillId="0" borderId="10" xfId="4" applyNumberFormat="1" applyFont="1" applyFill="1" applyBorder="1" applyAlignment="1">
      <alignment horizontal="center" vertical="center" wrapText="1"/>
    </xf>
    <xf numFmtId="168" fontId="46" fillId="0" borderId="10" xfId="4" applyNumberFormat="1" applyFont="1" applyFill="1" applyBorder="1" applyAlignment="1">
      <alignment horizontal="center" vertical="center" wrapText="1"/>
    </xf>
    <xf numFmtId="0" fontId="18" fillId="0" borderId="5" xfId="0" applyFont="1" applyFill="1" applyBorder="1" applyAlignment="1">
      <alignment horizontal="center" vertical="center" wrapText="1"/>
    </xf>
    <xf numFmtId="171" fontId="23" fillId="6" borderId="10" xfId="4" applyNumberFormat="1" applyFont="1" applyFill="1" applyBorder="1" applyAlignment="1">
      <alignment horizontal="center" vertical="center" wrapText="1"/>
    </xf>
    <xf numFmtId="168" fontId="23" fillId="0" borderId="5" xfId="4" applyNumberFormat="1" applyFont="1" applyFill="1" applyBorder="1" applyAlignment="1">
      <alignment vertical="center"/>
    </xf>
    <xf numFmtId="168" fontId="18" fillId="0" borderId="5" xfId="4" applyNumberFormat="1" applyFont="1" applyFill="1" applyBorder="1" applyAlignment="1">
      <alignment vertical="center"/>
    </xf>
    <xf numFmtId="2" fontId="47" fillId="0" borderId="10" xfId="0" applyNumberFormat="1" applyFont="1" applyFill="1" applyBorder="1" applyAlignment="1">
      <alignment horizontal="center" vertical="center" wrapText="1"/>
    </xf>
    <xf numFmtId="3" fontId="18" fillId="0" borderId="5" xfId="4" applyNumberFormat="1" applyFont="1" applyFill="1" applyBorder="1" applyAlignment="1">
      <alignment horizontal="center" vertical="center" wrapText="1"/>
    </xf>
    <xf numFmtId="168" fontId="17" fillId="0" borderId="10" xfId="4" applyNumberFormat="1" applyFont="1" applyFill="1" applyBorder="1" applyAlignment="1">
      <alignment horizontal="center" vertical="center" wrapText="1"/>
    </xf>
    <xf numFmtId="172" fontId="35" fillId="0" borderId="10" xfId="0" applyNumberFormat="1" applyFont="1" applyFill="1" applyBorder="1" applyAlignment="1">
      <alignment horizontal="center" vertical="center" wrapText="1"/>
    </xf>
    <xf numFmtId="168" fontId="21" fillId="0" borderId="10" xfId="0" applyNumberFormat="1" applyFont="1" applyFill="1" applyBorder="1"/>
    <xf numFmtId="168" fontId="10" fillId="0" borderId="10" xfId="0" applyNumberFormat="1" applyFont="1" applyFill="1" applyBorder="1"/>
    <xf numFmtId="0" fontId="2" fillId="0" borderId="10" xfId="0" applyFont="1" applyFill="1" applyBorder="1" applyAlignment="1">
      <alignment horizontal="center" vertical="center"/>
    </xf>
    <xf numFmtId="0" fontId="23" fillId="0" borderId="10" xfId="0" applyFont="1" applyFill="1" applyBorder="1" applyAlignment="1">
      <alignment horizontal="left" vertical="center" wrapText="1"/>
    </xf>
    <xf numFmtId="0" fontId="0" fillId="0" borderId="10" xfId="0" applyFont="1" applyFill="1" applyBorder="1" applyAlignment="1">
      <alignment horizontal="center" vertical="center"/>
    </xf>
    <xf numFmtId="0" fontId="40" fillId="0" borderId="10" xfId="0" applyFont="1" applyFill="1" applyBorder="1" applyAlignment="1">
      <alignment horizontal="center" vertical="center" wrapText="1"/>
    </xf>
    <xf numFmtId="0" fontId="0" fillId="0" borderId="2" xfId="0" applyFill="1" applyBorder="1"/>
    <xf numFmtId="0" fontId="0" fillId="0" borderId="14" xfId="0" applyFill="1" applyBorder="1" applyAlignment="1">
      <alignment wrapText="1"/>
    </xf>
    <xf numFmtId="168" fontId="18" fillId="0" borderId="2" xfId="4" applyNumberFormat="1" applyFont="1" applyFill="1" applyBorder="1" applyAlignment="1">
      <alignment horizontal="center" vertical="center" wrapText="1"/>
    </xf>
    <xf numFmtId="168" fontId="16" fillId="0" borderId="14" xfId="4" applyNumberFormat="1" applyFont="1" applyFill="1" applyBorder="1" applyAlignment="1">
      <alignment horizontal="center" vertical="center" wrapText="1"/>
    </xf>
    <xf numFmtId="168" fontId="16" fillId="0" borderId="2" xfId="4" applyNumberFormat="1" applyFont="1" applyFill="1" applyBorder="1" applyAlignment="1">
      <alignment horizontal="center" vertical="center" wrapText="1"/>
    </xf>
    <xf numFmtId="168" fontId="18" fillId="2" borderId="2" xfId="4" applyNumberFormat="1" applyFont="1" applyFill="1" applyBorder="1" applyAlignment="1">
      <alignment horizontal="center" vertical="center" wrapText="1"/>
    </xf>
    <xf numFmtId="168" fontId="9" fillId="0" borderId="2" xfId="4" applyNumberFormat="1" applyFont="1" applyFill="1" applyBorder="1" applyAlignment="1">
      <alignment horizontal="center" vertical="center" wrapText="1"/>
    </xf>
    <xf numFmtId="168" fontId="23" fillId="0" borderId="2" xfId="4" applyNumberFormat="1" applyFont="1" applyFill="1" applyBorder="1" applyAlignment="1">
      <alignment horizontal="center" vertical="center" wrapText="1"/>
    </xf>
    <xf numFmtId="164" fontId="18" fillId="0" borderId="2" xfId="4" applyNumberFormat="1" applyFont="1" applyFill="1" applyBorder="1" applyAlignment="1">
      <alignment horizontal="center" vertical="center" wrapText="1"/>
    </xf>
    <xf numFmtId="4" fontId="18" fillId="0" borderId="14" xfId="0" applyNumberFormat="1" applyFont="1" applyFill="1" applyBorder="1" applyAlignment="1">
      <alignment horizontal="center" vertical="center"/>
    </xf>
    <xf numFmtId="10" fontId="35" fillId="0" borderId="2" xfId="0" applyNumberFormat="1" applyFont="1" applyFill="1" applyBorder="1" applyAlignment="1">
      <alignment horizontal="center" vertical="center"/>
    </xf>
    <xf numFmtId="0" fontId="0" fillId="6" borderId="2" xfId="0" applyFill="1" applyBorder="1"/>
    <xf numFmtId="0" fontId="0" fillId="0" borderId="2" xfId="0" applyBorder="1" applyAlignment="1">
      <alignment wrapText="1"/>
    </xf>
    <xf numFmtId="168" fontId="23" fillId="6" borderId="14" xfId="3" applyNumberFormat="1" applyFont="1" applyFill="1" applyBorder="1" applyAlignment="1">
      <alignment vertical="center" wrapText="1"/>
    </xf>
    <xf numFmtId="4" fontId="23" fillId="6" borderId="14" xfId="3" applyNumberFormat="1" applyFont="1" applyFill="1" applyBorder="1" applyAlignment="1">
      <alignment horizontal="center" vertical="center" wrapText="1"/>
    </xf>
    <xf numFmtId="10" fontId="18" fillId="0" borderId="2" xfId="0" applyNumberFormat="1" applyFont="1" applyFill="1" applyBorder="1" applyAlignment="1">
      <alignment horizontal="center" vertical="center" wrapText="1"/>
    </xf>
    <xf numFmtId="164" fontId="23" fillId="6" borderId="2" xfId="3" applyNumberFormat="1" applyFont="1" applyFill="1" applyBorder="1" applyAlignment="1">
      <alignment horizontal="center" vertical="center" wrapText="1"/>
    </xf>
    <xf numFmtId="4" fontId="18" fillId="6" borderId="14" xfId="3" applyNumberFormat="1" applyFont="1" applyFill="1" applyBorder="1" applyAlignment="1">
      <alignment horizontal="center" vertical="center" wrapText="1"/>
    </xf>
    <xf numFmtId="4" fontId="18" fillId="6" borderId="11" xfId="3" applyNumberFormat="1" applyFont="1" applyFill="1" applyBorder="1" applyAlignment="1">
      <alignment horizontal="center" vertical="center" wrapText="1"/>
    </xf>
    <xf numFmtId="168" fontId="21" fillId="6" borderId="2" xfId="0" applyNumberFormat="1" applyFont="1" applyFill="1" applyBorder="1"/>
    <xf numFmtId="0" fontId="18" fillId="0" borderId="10" xfId="3" applyFont="1" applyFill="1" applyBorder="1" applyAlignment="1">
      <alignment vertical="center" wrapText="1"/>
    </xf>
    <xf numFmtId="168" fontId="7" fillId="0" borderId="10" xfId="0" applyNumberFormat="1" applyFont="1" applyFill="1" applyBorder="1"/>
    <xf numFmtId="3" fontId="21" fillId="0" borderId="10" xfId="0" applyNumberFormat="1" applyFont="1" applyFill="1" applyBorder="1"/>
    <xf numFmtId="0" fontId="7" fillId="0" borderId="10" xfId="0" applyFont="1" applyFill="1" applyBorder="1"/>
    <xf numFmtId="0" fontId="21" fillId="7" borderId="10" xfId="0" applyFont="1" applyFill="1" applyBorder="1"/>
    <xf numFmtId="14" fontId="48" fillId="6" borderId="3" xfId="0" applyNumberFormat="1" applyFont="1" applyFill="1" applyBorder="1" applyAlignment="1">
      <alignment horizontal="left"/>
    </xf>
    <xf numFmtId="14" fontId="48" fillId="6" borderId="4" xfId="0" applyNumberFormat="1" applyFont="1" applyFill="1" applyBorder="1" applyAlignment="1">
      <alignment horizontal="left"/>
    </xf>
    <xf numFmtId="14" fontId="48" fillId="6" borderId="5" xfId="0" applyNumberFormat="1" applyFont="1" applyFill="1" applyBorder="1" applyAlignment="1">
      <alignment horizontal="left"/>
    </xf>
    <xf numFmtId="0" fontId="23" fillId="6" borderId="10" xfId="3" applyFont="1" applyFill="1" applyBorder="1" applyAlignment="1">
      <alignment vertical="center" wrapText="1"/>
    </xf>
    <xf numFmtId="168" fontId="49" fillId="6" borderId="10" xfId="3" applyNumberFormat="1" applyFont="1" applyFill="1" applyBorder="1" applyAlignment="1">
      <alignment horizontal="center" vertical="center" wrapText="1"/>
    </xf>
    <xf numFmtId="168" fontId="23" fillId="6" borderId="10" xfId="3" applyNumberFormat="1" applyFont="1" applyFill="1" applyBorder="1" applyAlignment="1">
      <alignment horizontal="center" vertical="center" wrapText="1"/>
    </xf>
    <xf numFmtId="3" fontId="10" fillId="6" borderId="10" xfId="0" applyNumberFormat="1" applyFont="1" applyFill="1" applyBorder="1"/>
    <xf numFmtId="0" fontId="10" fillId="0" borderId="0" xfId="0" applyFont="1" applyFill="1" applyBorder="1" applyAlignment="1">
      <alignment vertical="distributed"/>
    </xf>
    <xf numFmtId="0" fontId="10" fillId="0" borderId="0" xfId="0" applyFont="1" applyFill="1" applyBorder="1" applyAlignment="1">
      <alignment vertical="distributed" wrapText="1"/>
    </xf>
    <xf numFmtId="164" fontId="23" fillId="0" borderId="10" xfId="3" applyNumberFormat="1" applyFont="1" applyFill="1" applyBorder="1" applyAlignment="1">
      <alignment horizontal="center" vertical="center" wrapText="1"/>
    </xf>
    <xf numFmtId="164" fontId="27" fillId="0" borderId="11" xfId="3" applyNumberFormat="1" applyFont="1" applyFill="1" applyBorder="1" applyAlignment="1">
      <alignment horizontal="center" vertical="center" wrapText="1"/>
    </xf>
    <xf numFmtId="164" fontId="27" fillId="0" borderId="5" xfId="3" applyNumberFormat="1" applyFont="1" applyFill="1" applyBorder="1" applyAlignment="1">
      <alignment horizontal="center" vertical="center" wrapText="1"/>
    </xf>
    <xf numFmtId="2" fontId="27" fillId="0" borderId="5" xfId="0" applyNumberFormat="1" applyFont="1" applyFill="1" applyBorder="1" applyAlignment="1">
      <alignment horizontal="center" vertical="center" wrapText="1"/>
    </xf>
    <xf numFmtId="2" fontId="44" fillId="0" borderId="5" xfId="0" applyNumberFormat="1" applyFont="1" applyFill="1" applyBorder="1" applyAlignment="1">
      <alignment horizontal="center" vertical="center" wrapText="1"/>
    </xf>
    <xf numFmtId="164" fontId="38" fillId="0" borderId="5" xfId="3" applyNumberFormat="1" applyFont="1" applyFill="1" applyBorder="1" applyAlignment="1">
      <alignment horizontal="center" vertical="center" wrapText="1"/>
    </xf>
    <xf numFmtId="168" fontId="49" fillId="0" borderId="10" xfId="3" applyNumberFormat="1" applyFont="1" applyFill="1" applyBorder="1" applyAlignment="1">
      <alignment horizontal="center" vertical="center" wrapText="1"/>
    </xf>
    <xf numFmtId="0" fontId="3" fillId="0" borderId="0" xfId="0" applyFont="1" applyFill="1"/>
    <xf numFmtId="0" fontId="3" fillId="0" borderId="10" xfId="0" applyFont="1" applyFill="1" applyBorder="1" applyAlignment="1">
      <alignment horizontal="center"/>
    </xf>
    <xf numFmtId="0" fontId="56" fillId="0" borderId="10" xfId="4" applyFont="1" applyFill="1" applyBorder="1" applyAlignment="1">
      <alignment horizontal="center" vertical="center" wrapText="1"/>
    </xf>
    <xf numFmtId="0" fontId="57" fillId="0" borderId="10" xfId="3" applyFont="1" applyFill="1" applyBorder="1" applyAlignment="1">
      <alignment horizontal="center" vertical="center" wrapText="1"/>
    </xf>
    <xf numFmtId="164" fontId="58" fillId="0" borderId="10" xfId="3" applyNumberFormat="1" applyFont="1" applyFill="1" applyBorder="1" applyAlignment="1">
      <alignment vertical="center" wrapText="1"/>
    </xf>
    <xf numFmtId="164" fontId="59" fillId="0" borderId="10" xfId="3" applyNumberFormat="1" applyFont="1" applyFill="1" applyBorder="1" applyAlignment="1">
      <alignment vertical="center" wrapText="1"/>
    </xf>
    <xf numFmtId="169" fontId="60" fillId="0" borderId="10" xfId="4" applyNumberFormat="1" applyFont="1" applyFill="1" applyBorder="1" applyAlignment="1">
      <alignment horizontal="center" vertical="center" wrapText="1"/>
    </xf>
    <xf numFmtId="3" fontId="60" fillId="0" borderId="10" xfId="4" applyNumberFormat="1" applyFont="1" applyFill="1" applyBorder="1" applyAlignment="1">
      <alignment horizontal="center" vertical="center" wrapText="1"/>
    </xf>
    <xf numFmtId="169" fontId="61" fillId="0" borderId="10" xfId="4" applyNumberFormat="1" applyFont="1" applyFill="1" applyBorder="1" applyAlignment="1">
      <alignment horizontal="center" vertical="center" wrapText="1"/>
    </xf>
    <xf numFmtId="169" fontId="62" fillId="0" borderId="10" xfId="4" applyNumberFormat="1" applyFont="1" applyFill="1" applyBorder="1" applyAlignment="1">
      <alignment horizontal="center" vertical="center" wrapText="1"/>
    </xf>
    <xf numFmtId="0" fontId="3" fillId="0" borderId="10" xfId="0" applyFont="1" applyFill="1" applyBorder="1"/>
  </cellXfs>
  <cellStyles count="72">
    <cellStyle name="Normal_Sheet1" xfId="6"/>
    <cellStyle name="Обычный" xfId="0" builtinId="0"/>
    <cellStyle name="Обычный 2" xfId="3"/>
    <cellStyle name="Обычный 2 2" xfId="5"/>
    <cellStyle name="Обычный 2 3" xfId="7"/>
    <cellStyle name="Обычный 2 3 2" xfId="4"/>
    <cellStyle name="Обычный 2 4" xfId="8"/>
    <cellStyle name="Обычный 2 5" xfId="9"/>
    <cellStyle name="Обычный 3" xfId="10"/>
    <cellStyle name="Обычный 3 2" xfId="11"/>
    <cellStyle name="Обычный 3 2 2" xfId="12"/>
    <cellStyle name="Обычный 3 2 3" xfId="13"/>
    <cellStyle name="Обычный 3 3" xfId="14"/>
    <cellStyle name="Обычный 3 3 2" xfId="15"/>
    <cellStyle name="Обычный 3 3 2 2" xfId="16"/>
    <cellStyle name="Обычный 3 4" xfId="17"/>
    <cellStyle name="Обычный 3 4 2" xfId="18"/>
    <cellStyle name="Обычный 3 5" xfId="19"/>
    <cellStyle name="Обычный 3 5 2" xfId="20"/>
    <cellStyle name="Обычный 4" xfId="21"/>
    <cellStyle name="Обычный 4 2" xfId="22"/>
    <cellStyle name="Обычный 5" xfId="23"/>
    <cellStyle name="Обычный 5 2" xfId="24"/>
    <cellStyle name="Обычный 6" xfId="25"/>
    <cellStyle name="Обычный 7" xfId="26"/>
    <cellStyle name="Обычный 8" xfId="27"/>
    <cellStyle name="Обычный 9" xfId="28"/>
    <cellStyle name="Обычный Лена" xfId="29"/>
    <cellStyle name="Обычный_Таблицы Мун.заказ Стационар" xfId="2"/>
    <cellStyle name="Процентный 2" xfId="30"/>
    <cellStyle name="Процентный 3" xfId="31"/>
    <cellStyle name="Финансовый" xfId="1" builtinId="3"/>
    <cellStyle name="Финансовый 10" xfId="32"/>
    <cellStyle name="Финансовый 11" xfId="33"/>
    <cellStyle name="Финансовый 12" xfId="34"/>
    <cellStyle name="Финансовый 13" xfId="35"/>
    <cellStyle name="Финансовый 14" xfId="36"/>
    <cellStyle name="Финансовый 15" xfId="37"/>
    <cellStyle name="Финансовый 16" xfId="38"/>
    <cellStyle name="Финансовый 17" xfId="39"/>
    <cellStyle name="Финансовый 18" xfId="40"/>
    <cellStyle name="Финансовый 19" xfId="41"/>
    <cellStyle name="Финансовый 2" xfId="42"/>
    <cellStyle name="Финансовый 2 2" xfId="43"/>
    <cellStyle name="Финансовый 2 3" xfId="44"/>
    <cellStyle name="Финансовый 20" xfId="45"/>
    <cellStyle name="Финансовый 21" xfId="46"/>
    <cellStyle name="Финансовый 22" xfId="47"/>
    <cellStyle name="Финансовый 23" xfId="48"/>
    <cellStyle name="Финансовый 24" xfId="49"/>
    <cellStyle name="Финансовый 25" xfId="50"/>
    <cellStyle name="Финансовый 26" xfId="51"/>
    <cellStyle name="Финансовый 27" xfId="52"/>
    <cellStyle name="Финансовый 28" xfId="53"/>
    <cellStyle name="Финансовый 29" xfId="54"/>
    <cellStyle name="Финансовый 3" xfId="55"/>
    <cellStyle name="Финансовый 3 2" xfId="56"/>
    <cellStyle name="Финансовый 3 3" xfId="57"/>
    <cellStyle name="Финансовый 30" xfId="58"/>
    <cellStyle name="Финансовый 31" xfId="59"/>
    <cellStyle name="Финансовый 32" xfId="60"/>
    <cellStyle name="Финансовый 33" xfId="61"/>
    <cellStyle name="Финансовый 34" xfId="62"/>
    <cellStyle name="Финансовый 35" xfId="63"/>
    <cellStyle name="Финансовый 36" xfId="64"/>
    <cellStyle name="Финансовый 37" xfId="65"/>
    <cellStyle name="Финансовый 4" xfId="66"/>
    <cellStyle name="Финансовый 5" xfId="67"/>
    <cellStyle name="Финансовый 6" xfId="68"/>
    <cellStyle name="Финансовый 7" xfId="69"/>
    <cellStyle name="Финансовый 8" xfId="70"/>
    <cellStyle name="Финансовый 9" xfId="7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03_&#1054;&#1090;&#1076;&#1077;&#1083;%20&#1052;&#1086;&#1085;&#1080;&#1090;&#1086;&#1088;&#1080;&#1085;&#1075;&#1072;%20&#1058;&#1077;&#1088;&#1088;&#1080;&#1090;&#1086;&#1088;&#1080;&#1072;&#1083;&#1100;&#1085;&#1086;&#1081;%20&#1055;&#1088;&#1086;&#1075;&#1088;&#1072;&#1084;&#1084;&#1099;%20&#1054;&#1052;&#1057;/&#1054;&#1073;&#1097;&#1080;&#1077;%20&#1076;&#1086;&#1082;&#1091;&#1084;&#1077;&#1085;&#1090;&#1099;/&#1050;&#1054;&#1052;&#1048;&#1057;&#1057;&#1048;&#1071;%20&#1058;&#1055;&#1054;&#1052;&#1057;/2024/05%20&#1056;&#1077;&#1096;&#1077;&#1085;&#1080;&#1077;%20&#1050;&#1086;&#1084;&#1080;&#1089;&#1089;&#1080;&#1080;%20&#1086;&#1090;%20....06.2024%20&#8470;5/&#1057;&#1042;&#1054;&#1044;%20&#1082;&#1086;&#1084;&#1080;&#1089;&#1089;&#1080;&#1103;%20&#8470;5%202024%20&#1080;&#1102;&#1085;&#110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  <sheetName val="Справочники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МП КС (проект ТП)"/>
      <sheetName val="ВМП КС"/>
      <sheetName val="ВМП СДП"/>
      <sheetName val="КС"/>
      <sheetName val="КС (КОВИД)"/>
      <sheetName val="ср взв (КС)"/>
      <sheetName val="СДП"/>
      <sheetName val="ДС"/>
      <sheetName val="ДИАЛИЗ"/>
      <sheetName val="СМП"/>
      <sheetName val="АПП самост "/>
      <sheetName val="СВОД!"/>
      <sheetName val="план. ст-ть"/>
      <sheetName val="план. ст-ть (ОКРУГЛ)"/>
      <sheetName val="Онкология"/>
      <sheetName val="ТПОМС 2021+Онко"/>
      <sheetName val="ТПОМС 2020+ Онко"/>
      <sheetName val="ТПОМС2022+Онко"/>
      <sheetName val="АПП подуш. 2023 интегрир"/>
      <sheetName val="Лист1"/>
      <sheetName val="СПК ДС"/>
      <sheetName val="СПК СДП"/>
      <sheetName val="СПК КС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98787"/>
  </sheetPr>
  <dimension ref="A1:EL371"/>
  <sheetViews>
    <sheetView tabSelected="1" zoomScale="70" zoomScaleNormal="70" zoomScaleSheetLayoutView="90" workbookViewId="0">
      <pane xSplit="14" ySplit="12" topLeftCell="AG13" activePane="bottomRight" state="frozen"/>
      <selection activeCell="AH6" sqref="AH6:AI6"/>
      <selection pane="topRight" activeCell="AH6" sqref="AH6:AI6"/>
      <selection pane="bottomLeft" activeCell="AH6" sqref="AH6:AI6"/>
      <selection pane="bottomRight" activeCell="A267" sqref="A267:XFD290"/>
    </sheetView>
  </sheetViews>
  <sheetFormatPr defaultRowHeight="15.75" x14ac:dyDescent="0.25"/>
  <cols>
    <col min="1" max="1" width="6.7109375" customWidth="1"/>
    <col min="2" max="2" width="6.140625" customWidth="1"/>
    <col min="3" max="3" width="12.7109375" customWidth="1"/>
    <col min="4" max="4" width="42.140625" customWidth="1"/>
    <col min="5" max="5" width="10.42578125" customWidth="1"/>
    <col min="6" max="6" width="10.42578125" style="3" customWidth="1"/>
    <col min="7" max="7" width="7.7109375" customWidth="1"/>
    <col min="8" max="8" width="11.140625" hidden="1" customWidth="1"/>
    <col min="9" max="9" width="6.42578125" customWidth="1"/>
    <col min="10" max="10" width="7.7109375" style="3" customWidth="1"/>
    <col min="11" max="11" width="5.7109375" hidden="1" customWidth="1"/>
    <col min="12" max="14" width="6" hidden="1" customWidth="1"/>
    <col min="15" max="15" width="11" style="3" hidden="1" customWidth="1"/>
    <col min="16" max="16" width="15" style="3" hidden="1" customWidth="1"/>
    <col min="17" max="17" width="12.5703125" style="2" hidden="1" customWidth="1"/>
    <col min="18" max="18" width="15" style="3" hidden="1" customWidth="1"/>
    <col min="19" max="19" width="10" style="3" hidden="1" customWidth="1"/>
    <col min="20" max="20" width="15" style="3" hidden="1" customWidth="1"/>
    <col min="21" max="21" width="11" style="3" hidden="1" customWidth="1"/>
    <col min="22" max="22" width="15" style="3" hidden="1" customWidth="1"/>
    <col min="23" max="23" width="10" style="3" hidden="1" customWidth="1"/>
    <col min="24" max="24" width="15" style="3" hidden="1" customWidth="1"/>
    <col min="25" max="25" width="13.42578125" style="3" hidden="1" customWidth="1"/>
    <col min="26" max="26" width="15" style="3" hidden="1" customWidth="1"/>
    <col min="27" max="27" width="10" style="3" hidden="1" customWidth="1"/>
    <col min="28" max="28" width="15" style="3" hidden="1" customWidth="1"/>
    <col min="29" max="29" width="10" style="3" hidden="1" customWidth="1"/>
    <col min="30" max="30" width="15" style="3" hidden="1" customWidth="1"/>
    <col min="31" max="31" width="10" style="3" hidden="1" customWidth="1"/>
    <col min="32" max="32" width="15" style="3" hidden="1" customWidth="1"/>
    <col min="33" max="33" width="10.42578125" style="3" customWidth="1"/>
    <col min="34" max="34" width="15" style="3" customWidth="1"/>
    <col min="35" max="35" width="10" style="3" hidden="1" customWidth="1"/>
    <col min="36" max="36" width="15" style="3" hidden="1" customWidth="1"/>
    <col min="37" max="37" width="12" style="3" hidden="1" customWidth="1"/>
    <col min="38" max="38" width="15" style="3" hidden="1" customWidth="1"/>
    <col min="39" max="39" width="10" style="3" hidden="1" customWidth="1"/>
    <col min="40" max="40" width="15" style="3" hidden="1" customWidth="1"/>
    <col min="41" max="41" width="12.140625" style="3" hidden="1" customWidth="1"/>
    <col min="42" max="42" width="15" style="3" hidden="1" customWidth="1"/>
    <col min="43" max="43" width="10.85546875" style="3" hidden="1" customWidth="1"/>
    <col min="44" max="44" width="15" style="3" hidden="1" customWidth="1"/>
    <col min="45" max="45" width="10" style="3" hidden="1" customWidth="1"/>
    <col min="46" max="46" width="15" style="3" hidden="1" customWidth="1"/>
    <col min="47" max="47" width="13.42578125" style="3" customWidth="1"/>
    <col min="48" max="48" width="15" style="3" customWidth="1"/>
    <col min="49" max="49" width="10" style="3" hidden="1" customWidth="1"/>
    <col min="50" max="50" width="15" style="3" hidden="1" customWidth="1"/>
    <col min="51" max="51" width="12.28515625" style="3" hidden="1" customWidth="1"/>
    <col min="52" max="52" width="15" style="3" hidden="1" customWidth="1"/>
    <col min="53" max="53" width="10" style="3" hidden="1" customWidth="1"/>
    <col min="54" max="54" width="15" style="3" hidden="1" customWidth="1"/>
    <col min="55" max="55" width="12" style="3" hidden="1" customWidth="1"/>
    <col min="56" max="56" width="15" style="3" hidden="1" customWidth="1"/>
    <col min="57" max="57" width="11.28515625" style="3" hidden="1" customWidth="1"/>
    <col min="58" max="58" width="15" style="3" hidden="1" customWidth="1"/>
    <col min="59" max="59" width="11.85546875" style="3" hidden="1" customWidth="1"/>
    <col min="60" max="60" width="15" style="3" hidden="1" customWidth="1"/>
    <col min="61" max="61" width="10" style="3" hidden="1" customWidth="1"/>
    <col min="62" max="62" width="15" style="3" hidden="1" customWidth="1"/>
    <col min="63" max="63" width="11.140625" style="3" hidden="1" customWidth="1"/>
    <col min="64" max="64" width="15" style="3" hidden="1" customWidth="1"/>
    <col min="65" max="65" width="10" style="3" hidden="1" customWidth="1"/>
    <col min="66" max="66" width="15" style="3" hidden="1" customWidth="1"/>
    <col min="67" max="67" width="10" style="4" hidden="1" customWidth="1"/>
    <col min="68" max="68" width="15" style="3" hidden="1" customWidth="1"/>
    <col min="69" max="69" width="10" style="3" hidden="1" customWidth="1"/>
    <col min="70" max="70" width="15" style="3" hidden="1" customWidth="1"/>
    <col min="71" max="71" width="11.5703125" style="3" hidden="1" customWidth="1"/>
    <col min="72" max="72" width="15" style="3" hidden="1" customWidth="1"/>
    <col min="73" max="73" width="12.28515625" style="3" hidden="1" customWidth="1"/>
    <col min="74" max="74" width="15" style="3" hidden="1" customWidth="1"/>
    <col min="75" max="75" width="12.42578125" style="3" hidden="1" customWidth="1"/>
    <col min="76" max="76" width="15.28515625" style="3" hidden="1" customWidth="1"/>
    <col min="77" max="77" width="10" style="3" hidden="1" customWidth="1"/>
    <col min="78" max="78" width="15" style="3" hidden="1" customWidth="1"/>
    <col min="79" max="79" width="10" style="3" hidden="1" customWidth="1"/>
    <col min="80" max="80" width="15" style="3" hidden="1" customWidth="1"/>
    <col min="81" max="81" width="11.42578125" style="3" hidden="1" customWidth="1"/>
    <col min="82" max="82" width="16.140625" style="3" hidden="1" customWidth="1"/>
    <col min="83" max="83" width="12" style="3" hidden="1" customWidth="1"/>
    <col min="84" max="84" width="15" style="3" hidden="1" customWidth="1"/>
    <col min="85" max="85" width="10" style="3" hidden="1" customWidth="1"/>
    <col min="86" max="86" width="15" style="3" hidden="1" customWidth="1"/>
    <col min="87" max="87" width="10" style="3" hidden="1" customWidth="1"/>
    <col min="88" max="88" width="15" style="3" hidden="1" customWidth="1"/>
    <col min="89" max="89" width="10" style="3" hidden="1" customWidth="1"/>
    <col min="90" max="90" width="15" style="3" hidden="1" customWidth="1"/>
    <col min="91" max="91" width="10" style="3" hidden="1" customWidth="1"/>
    <col min="92" max="92" width="15" style="3" hidden="1" customWidth="1"/>
    <col min="93" max="93" width="10" style="3" hidden="1" customWidth="1"/>
    <col min="94" max="94" width="15" style="3" hidden="1" customWidth="1"/>
    <col min="95" max="95" width="11.42578125" style="3" hidden="1" customWidth="1"/>
    <col min="96" max="96" width="15.7109375" style="3" hidden="1" customWidth="1"/>
    <col min="97" max="97" width="9.85546875" style="3" hidden="1" customWidth="1"/>
    <col min="98" max="98" width="15" style="3" hidden="1" customWidth="1"/>
    <col min="99" max="99" width="10.7109375" style="3" hidden="1" customWidth="1"/>
    <col min="100" max="100" width="15" style="3" hidden="1" customWidth="1"/>
    <col min="101" max="101" width="12.5703125" style="3" hidden="1" customWidth="1"/>
    <col min="102" max="102" width="15" style="3" hidden="1" customWidth="1"/>
    <col min="103" max="103" width="10" style="3" hidden="1" customWidth="1"/>
    <col min="104" max="104" width="15" style="3" hidden="1" customWidth="1"/>
    <col min="105" max="105" width="10" style="3" hidden="1" customWidth="1"/>
    <col min="106" max="106" width="15" style="3" hidden="1" customWidth="1"/>
    <col min="107" max="107" width="10" style="3" hidden="1" customWidth="1"/>
    <col min="108" max="108" width="15.7109375" style="3" hidden="1" customWidth="1"/>
    <col min="109" max="109" width="11.85546875" style="3" hidden="1" customWidth="1"/>
    <col min="110" max="110" width="15" style="3" hidden="1" customWidth="1"/>
    <col min="111" max="111" width="10" style="3" hidden="1" customWidth="1"/>
    <col min="112" max="112" width="15" style="3" hidden="1" customWidth="1"/>
    <col min="113" max="113" width="13.28515625" style="3" hidden="1" customWidth="1"/>
    <col min="114" max="114" width="13.42578125" style="3" hidden="1" customWidth="1"/>
    <col min="115" max="115" width="12.28515625" style="3" hidden="1" customWidth="1"/>
    <col min="116" max="116" width="15" style="3" hidden="1" customWidth="1"/>
    <col min="117" max="117" width="11.5703125" style="3" hidden="1" customWidth="1"/>
    <col min="118" max="118" width="15" style="3" hidden="1" customWidth="1"/>
    <col min="119" max="119" width="10" style="3" hidden="1" customWidth="1"/>
    <col min="120" max="120" width="15" style="3" hidden="1" customWidth="1"/>
    <col min="121" max="121" width="10.7109375" style="3" hidden="1" customWidth="1"/>
    <col min="122" max="122" width="14" style="3" hidden="1" customWidth="1"/>
    <col min="123" max="124" width="8.140625" style="3" hidden="1" customWidth="1"/>
    <col min="125" max="125" width="10" style="3" hidden="1" customWidth="1"/>
    <col min="126" max="126" width="15" style="3" hidden="1" customWidth="1"/>
    <col min="127" max="127" width="10" style="3" hidden="1" customWidth="1"/>
    <col min="128" max="128" width="16.28515625" style="3" hidden="1" customWidth="1"/>
    <col min="129" max="129" width="10" style="3" hidden="1" customWidth="1"/>
    <col min="130" max="130" width="15.140625" style="3" hidden="1" customWidth="1"/>
    <col min="131" max="131" width="10.7109375" style="3" hidden="1" customWidth="1"/>
    <col min="132" max="132" width="14.85546875" style="3" hidden="1" customWidth="1"/>
    <col min="133" max="133" width="12.140625" style="5" hidden="1" customWidth="1"/>
    <col min="134" max="134" width="14" style="5" hidden="1" customWidth="1"/>
    <col min="135" max="135" width="12.140625" style="5" hidden="1" customWidth="1"/>
    <col min="136" max="136" width="14" style="5" hidden="1" customWidth="1"/>
    <col min="137" max="137" width="10" style="5" hidden="1" customWidth="1"/>
    <col min="138" max="138" width="14" style="5" hidden="1" customWidth="1"/>
    <col min="139" max="139" width="10.85546875" hidden="1" customWidth="1"/>
    <col min="140" max="140" width="16.28515625" hidden="1" customWidth="1"/>
    <col min="141" max="141" width="18.140625" customWidth="1"/>
  </cols>
  <sheetData>
    <row r="1" spans="1:140" x14ac:dyDescent="0.25">
      <c r="E1" s="1" t="s">
        <v>0</v>
      </c>
      <c r="F1" s="1"/>
      <c r="G1" s="1"/>
      <c r="H1" s="1"/>
      <c r="I1" s="1"/>
      <c r="O1"/>
      <c r="P1"/>
    </row>
    <row r="2" spans="1:140" ht="30.75" customHeight="1" x14ac:dyDescent="0.25">
      <c r="E2" s="6" t="s">
        <v>1</v>
      </c>
      <c r="F2" s="6"/>
      <c r="G2" s="6"/>
      <c r="H2" s="6"/>
      <c r="I2" s="6"/>
      <c r="O2"/>
      <c r="P2"/>
    </row>
    <row r="3" spans="1:140" x14ac:dyDescent="0.25">
      <c r="T3" s="2"/>
      <c r="AH3" s="7"/>
      <c r="AU3" s="8"/>
      <c r="BS3" s="9"/>
      <c r="CA3" s="2"/>
    </row>
    <row r="4" spans="1:140" ht="21.75" customHeight="1" x14ac:dyDescent="0.25">
      <c r="B4" s="10" t="s">
        <v>2</v>
      </c>
      <c r="C4" s="11"/>
      <c r="D4" s="11"/>
      <c r="E4" s="11"/>
      <c r="F4" s="262"/>
      <c r="G4" s="11"/>
      <c r="H4" s="11"/>
      <c r="I4" s="11"/>
      <c r="J4" s="262"/>
      <c r="O4" s="12"/>
      <c r="P4" s="12"/>
      <c r="Q4" s="12"/>
      <c r="R4" s="12"/>
      <c r="S4" s="13"/>
      <c r="T4" s="12"/>
      <c r="U4" s="13"/>
      <c r="V4" s="12"/>
      <c r="W4" s="13"/>
      <c r="X4" s="12"/>
      <c r="Y4" s="13"/>
      <c r="Z4" s="12"/>
      <c r="AA4" s="13"/>
      <c r="AB4" s="12"/>
      <c r="AC4" s="13"/>
      <c r="AD4" s="12"/>
      <c r="AE4" s="13"/>
      <c r="AF4" s="14"/>
      <c r="AG4" s="13"/>
      <c r="AH4" s="13"/>
      <c r="AI4" s="15"/>
      <c r="AJ4" s="15"/>
      <c r="AK4" s="13"/>
      <c r="AL4" s="12"/>
      <c r="AM4" s="13"/>
      <c r="AN4" s="12"/>
      <c r="AO4" s="13"/>
      <c r="AP4" s="12"/>
      <c r="AQ4" s="16"/>
      <c r="AR4" s="12"/>
      <c r="AS4" s="17"/>
      <c r="AT4" s="12"/>
      <c r="AU4" s="13"/>
      <c r="AV4" s="12"/>
      <c r="AW4" s="14"/>
      <c r="AX4" s="12"/>
      <c r="AY4" s="17"/>
      <c r="AZ4" s="12"/>
      <c r="BA4" s="13"/>
      <c r="BB4" s="12"/>
      <c r="BC4" s="13"/>
      <c r="BD4" s="12"/>
      <c r="BE4" s="13"/>
      <c r="BF4" s="12"/>
      <c r="BG4" s="13"/>
      <c r="BH4" s="12"/>
      <c r="BI4" s="13"/>
      <c r="BJ4" s="12"/>
      <c r="BK4" s="13"/>
      <c r="BL4" s="12"/>
      <c r="BM4" s="13"/>
      <c r="BN4" s="12"/>
      <c r="BO4" s="18"/>
      <c r="BP4" s="12"/>
      <c r="BQ4" s="12"/>
      <c r="BR4" s="12"/>
      <c r="BS4" s="19"/>
      <c r="BT4" s="12"/>
      <c r="BU4" s="20"/>
      <c r="BV4" s="12"/>
      <c r="BW4" s="13"/>
      <c r="BX4" s="12"/>
      <c r="BY4" s="13"/>
      <c r="BZ4" s="12"/>
      <c r="CA4" s="12"/>
      <c r="CB4" s="12"/>
      <c r="CC4" s="13"/>
      <c r="CD4" s="13"/>
      <c r="CE4" s="13"/>
      <c r="CF4" s="13"/>
      <c r="CG4" s="13"/>
      <c r="CH4" s="13"/>
      <c r="CI4" s="13"/>
      <c r="CJ4" s="13"/>
      <c r="CK4" s="13"/>
      <c r="CL4" s="13"/>
      <c r="CM4" s="19"/>
      <c r="CN4" s="13"/>
      <c r="CO4" s="13"/>
      <c r="CP4" s="13"/>
      <c r="CQ4" s="16"/>
      <c r="CR4" s="13"/>
      <c r="CS4" s="13"/>
      <c r="CT4" s="13"/>
      <c r="CU4" s="13"/>
      <c r="CV4" s="13"/>
      <c r="CW4" s="21"/>
      <c r="CX4" s="13"/>
      <c r="CY4" s="13"/>
      <c r="CZ4" s="13"/>
      <c r="DA4" s="13"/>
      <c r="DB4" s="13"/>
      <c r="DC4" s="13"/>
      <c r="DD4" s="13"/>
      <c r="DE4" s="12"/>
      <c r="DF4" s="13"/>
      <c r="DG4" s="13"/>
      <c r="DH4" s="13"/>
      <c r="DI4" s="13"/>
      <c r="DJ4" s="13"/>
      <c r="DK4" s="13"/>
      <c r="DL4" s="13"/>
      <c r="DM4" s="13"/>
      <c r="DN4" s="12"/>
      <c r="DO4" s="13"/>
      <c r="DP4" s="12"/>
      <c r="DQ4" s="13"/>
      <c r="DR4" s="22"/>
      <c r="DS4" s="13"/>
      <c r="DT4" s="22"/>
      <c r="DV4" s="12"/>
      <c r="DX4" s="12"/>
      <c r="DY4" s="23"/>
      <c r="EA4" s="12"/>
      <c r="EB4" s="12"/>
      <c r="EC4" s="24"/>
      <c r="ED4" s="24"/>
      <c r="EE4" s="24"/>
      <c r="EF4" s="24"/>
      <c r="EG4" s="24"/>
      <c r="EH4" s="24"/>
    </row>
    <row r="5" spans="1:140" x14ac:dyDescent="0.25">
      <c r="A5" s="25"/>
      <c r="C5">
        <f>16026*1.05</f>
        <v>16827.3</v>
      </c>
      <c r="E5" s="26"/>
      <c r="F5" s="263"/>
      <c r="G5" s="26"/>
      <c r="H5" s="26"/>
      <c r="I5" s="26"/>
      <c r="J5" s="263"/>
      <c r="K5" s="26"/>
      <c r="L5" s="26"/>
      <c r="M5" s="26"/>
      <c r="N5" s="27"/>
      <c r="O5" s="12"/>
      <c r="P5" s="12"/>
      <c r="Q5" s="12"/>
      <c r="R5" s="12"/>
      <c r="S5" s="13"/>
      <c r="T5" s="12"/>
      <c r="U5" s="13"/>
      <c r="V5" s="12"/>
      <c r="W5" s="13"/>
      <c r="X5" s="12"/>
      <c r="Y5" s="13"/>
      <c r="Z5" s="12"/>
      <c r="AA5" s="13"/>
      <c r="AB5" s="12"/>
      <c r="AC5" s="13"/>
      <c r="AD5" s="12"/>
      <c r="AE5" s="13"/>
      <c r="AF5" s="13"/>
      <c r="AG5" s="13"/>
      <c r="AH5" s="28"/>
      <c r="AI5" s="29"/>
      <c r="AJ5" s="12"/>
      <c r="AK5" s="13"/>
      <c r="AL5" s="12"/>
      <c r="AM5" s="13"/>
      <c r="AN5" s="12"/>
      <c r="AO5" s="13"/>
      <c r="AP5" s="12"/>
      <c r="AQ5" s="16"/>
      <c r="AR5" s="12"/>
      <c r="AS5" s="17"/>
      <c r="AT5" s="12"/>
      <c r="AU5" s="13"/>
      <c r="AV5" s="12"/>
      <c r="AW5" s="13"/>
      <c r="AX5" s="12"/>
      <c r="AY5" s="17"/>
      <c r="AZ5" s="12"/>
      <c r="BA5" s="13"/>
      <c r="BB5" s="12"/>
      <c r="BC5" s="13"/>
      <c r="BD5" s="12"/>
      <c r="BE5" s="13"/>
      <c r="BF5" s="12"/>
      <c r="BG5" s="13"/>
      <c r="BH5" s="12"/>
      <c r="BI5" s="13"/>
      <c r="BJ5" s="12"/>
      <c r="BK5" s="13"/>
      <c r="BL5" s="12"/>
      <c r="BM5" s="13"/>
      <c r="BN5" s="12"/>
      <c r="BO5" s="18"/>
      <c r="BP5" s="12"/>
      <c r="BQ5" s="12"/>
      <c r="BR5" s="12"/>
      <c r="BS5" s="19"/>
      <c r="BT5" s="12"/>
      <c r="BU5" s="20"/>
      <c r="BV5" s="12"/>
      <c r="BW5" s="13"/>
      <c r="BX5" s="12"/>
      <c r="BY5" s="13"/>
      <c r="BZ5" s="12"/>
      <c r="CA5" s="12"/>
      <c r="CB5" s="12"/>
      <c r="CC5" s="13"/>
      <c r="CD5" s="13"/>
      <c r="CE5" s="13"/>
      <c r="CF5" s="13"/>
      <c r="CG5" s="13"/>
      <c r="CH5" s="13"/>
      <c r="CI5" s="13"/>
      <c r="CJ5" s="13"/>
      <c r="CK5" s="13"/>
      <c r="CL5" s="13"/>
      <c r="CM5" s="19"/>
      <c r="CN5" s="13"/>
      <c r="CO5" s="13"/>
      <c r="CP5" s="13"/>
      <c r="CQ5" s="16"/>
      <c r="CR5" s="13"/>
      <c r="CS5" s="13"/>
      <c r="CT5" s="13"/>
      <c r="CU5" s="13"/>
      <c r="CV5" s="13"/>
      <c r="CW5" s="21"/>
      <c r="CX5" s="13"/>
      <c r="CY5" s="13"/>
      <c r="CZ5" s="13"/>
      <c r="DA5" s="13"/>
      <c r="DB5" s="13"/>
      <c r="DC5" s="13"/>
      <c r="DD5" s="13"/>
      <c r="DE5" s="13"/>
      <c r="DF5" s="13"/>
      <c r="DG5" s="13"/>
      <c r="DH5" s="13"/>
      <c r="DI5" s="13"/>
      <c r="DJ5" s="13"/>
      <c r="DK5" s="13"/>
      <c r="DL5" s="13"/>
      <c r="DM5" s="13"/>
      <c r="DN5" s="12"/>
      <c r="DO5" s="13"/>
      <c r="DP5" s="12"/>
      <c r="DQ5" s="13"/>
      <c r="DR5" s="22"/>
      <c r="DS5" s="13"/>
      <c r="DT5" s="22"/>
      <c r="DV5" s="12"/>
      <c r="DX5" s="12"/>
      <c r="DY5" s="23"/>
      <c r="EA5" s="12"/>
      <c r="EB5" s="12"/>
      <c r="EC5" s="24"/>
      <c r="ED5" s="24"/>
      <c r="EE5" s="24"/>
      <c r="EF5" s="24"/>
      <c r="EG5" s="24"/>
      <c r="EH5" s="24"/>
    </row>
    <row r="6" spans="1:140" s="55" customFormat="1" ht="84.75" customHeight="1" x14ac:dyDescent="0.25">
      <c r="A6" s="30" t="s">
        <v>4</v>
      </c>
      <c r="B6" s="30" t="s">
        <v>5</v>
      </c>
      <c r="C6" s="30" t="s">
        <v>6</v>
      </c>
      <c r="D6" s="31" t="s">
        <v>7</v>
      </c>
      <c r="E6" s="32" t="s">
        <v>8</v>
      </c>
      <c r="F6" s="32" t="s">
        <v>9</v>
      </c>
      <c r="G6" s="33" t="s">
        <v>10</v>
      </c>
      <c r="H6" s="33" t="s">
        <v>11</v>
      </c>
      <c r="I6" s="33" t="s">
        <v>12</v>
      </c>
      <c r="J6" s="33" t="s">
        <v>13</v>
      </c>
      <c r="K6" s="34" t="s">
        <v>14</v>
      </c>
      <c r="L6" s="35"/>
      <c r="M6" s="35"/>
      <c r="N6" s="36"/>
      <c r="O6" s="37" t="s">
        <v>15</v>
      </c>
      <c r="P6" s="38"/>
      <c r="Q6" s="39" t="s">
        <v>16</v>
      </c>
      <c r="R6" s="40"/>
      <c r="S6" s="41" t="s">
        <v>17</v>
      </c>
      <c r="T6" s="42"/>
      <c r="U6" s="37" t="s">
        <v>18</v>
      </c>
      <c r="V6" s="38"/>
      <c r="W6" s="37" t="s">
        <v>19</v>
      </c>
      <c r="X6" s="38"/>
      <c r="Y6" s="39" t="s">
        <v>20</v>
      </c>
      <c r="Z6" s="40"/>
      <c r="AA6" s="37" t="s">
        <v>21</v>
      </c>
      <c r="AB6" s="38"/>
      <c r="AC6" s="37" t="s">
        <v>22</v>
      </c>
      <c r="AD6" s="38"/>
      <c r="AE6" s="41" t="s">
        <v>23</v>
      </c>
      <c r="AF6" s="42"/>
      <c r="AG6" s="43" t="s">
        <v>3</v>
      </c>
      <c r="AH6" s="44"/>
      <c r="AI6" s="37" t="s">
        <v>24</v>
      </c>
      <c r="AJ6" s="38"/>
      <c r="AK6" s="37" t="s">
        <v>25</v>
      </c>
      <c r="AL6" s="38"/>
      <c r="AM6" s="37" t="s">
        <v>26</v>
      </c>
      <c r="AN6" s="38"/>
      <c r="AO6" s="37" t="s">
        <v>27</v>
      </c>
      <c r="AP6" s="38"/>
      <c r="AQ6" s="37" t="s">
        <v>28</v>
      </c>
      <c r="AR6" s="38"/>
      <c r="AS6" s="37" t="s">
        <v>29</v>
      </c>
      <c r="AT6" s="38"/>
      <c r="AU6" s="37" t="s">
        <v>30</v>
      </c>
      <c r="AV6" s="38"/>
      <c r="AW6" s="37" t="s">
        <v>31</v>
      </c>
      <c r="AX6" s="38"/>
      <c r="AY6" s="37" t="s">
        <v>32</v>
      </c>
      <c r="AZ6" s="38"/>
      <c r="BA6" s="37" t="s">
        <v>33</v>
      </c>
      <c r="BB6" s="38"/>
      <c r="BC6" s="37" t="s">
        <v>34</v>
      </c>
      <c r="BD6" s="38"/>
      <c r="BE6" s="37" t="s">
        <v>35</v>
      </c>
      <c r="BF6" s="38"/>
      <c r="BG6" s="37" t="s">
        <v>36</v>
      </c>
      <c r="BH6" s="38"/>
      <c r="BI6" s="37" t="s">
        <v>37</v>
      </c>
      <c r="BJ6" s="38"/>
      <c r="BK6" s="37" t="s">
        <v>38</v>
      </c>
      <c r="BL6" s="38"/>
      <c r="BM6" s="37" t="s">
        <v>39</v>
      </c>
      <c r="BN6" s="38"/>
      <c r="BO6" s="37" t="s">
        <v>40</v>
      </c>
      <c r="BP6" s="38"/>
      <c r="BQ6" s="45" t="s">
        <v>41</v>
      </c>
      <c r="BR6" s="46"/>
      <c r="BS6" s="45" t="s">
        <v>42</v>
      </c>
      <c r="BT6" s="46"/>
      <c r="BU6" s="37" t="s">
        <v>43</v>
      </c>
      <c r="BV6" s="38"/>
      <c r="BW6" s="37" t="s">
        <v>44</v>
      </c>
      <c r="BX6" s="38"/>
      <c r="BY6" s="45" t="s">
        <v>45</v>
      </c>
      <c r="BZ6" s="46"/>
      <c r="CA6" s="45" t="s">
        <v>46</v>
      </c>
      <c r="CB6" s="46"/>
      <c r="CC6" s="37" t="s">
        <v>47</v>
      </c>
      <c r="CD6" s="38"/>
      <c r="CE6" s="37" t="s">
        <v>48</v>
      </c>
      <c r="CF6" s="38"/>
      <c r="CG6" s="37" t="s">
        <v>49</v>
      </c>
      <c r="CH6" s="38"/>
      <c r="CI6" s="37" t="s">
        <v>50</v>
      </c>
      <c r="CJ6" s="38"/>
      <c r="CK6" s="37" t="s">
        <v>51</v>
      </c>
      <c r="CL6" s="38"/>
      <c r="CM6" s="37" t="s">
        <v>52</v>
      </c>
      <c r="CN6" s="38"/>
      <c r="CO6" s="37" t="s">
        <v>53</v>
      </c>
      <c r="CP6" s="38"/>
      <c r="CQ6" s="47" t="s">
        <v>54</v>
      </c>
      <c r="CR6" s="48"/>
      <c r="CS6" s="47" t="s">
        <v>55</v>
      </c>
      <c r="CT6" s="48"/>
      <c r="CU6" s="37" t="s">
        <v>56</v>
      </c>
      <c r="CV6" s="38"/>
      <c r="CW6" s="45" t="s">
        <v>57</v>
      </c>
      <c r="CX6" s="46"/>
      <c r="CY6" s="45" t="s">
        <v>58</v>
      </c>
      <c r="CZ6" s="46"/>
      <c r="DA6" s="45" t="s">
        <v>59</v>
      </c>
      <c r="DB6" s="46"/>
      <c r="DC6" s="37" t="s">
        <v>60</v>
      </c>
      <c r="DD6" s="38"/>
      <c r="DE6" s="49" t="s">
        <v>61</v>
      </c>
      <c r="DF6" s="50"/>
      <c r="DG6" s="45" t="s">
        <v>62</v>
      </c>
      <c r="DH6" s="46"/>
      <c r="DI6" s="45" t="s">
        <v>63</v>
      </c>
      <c r="DJ6" s="46"/>
      <c r="DK6" s="45" t="s">
        <v>64</v>
      </c>
      <c r="DL6" s="46"/>
      <c r="DM6" s="37" t="s">
        <v>65</v>
      </c>
      <c r="DN6" s="38"/>
      <c r="DO6" s="37" t="s">
        <v>66</v>
      </c>
      <c r="DP6" s="38"/>
      <c r="DQ6" s="51" t="s">
        <v>67</v>
      </c>
      <c r="DR6" s="52"/>
      <c r="DS6" s="37" t="s">
        <v>68</v>
      </c>
      <c r="DT6" s="38"/>
      <c r="DU6" s="37" t="s">
        <v>69</v>
      </c>
      <c r="DV6" s="38"/>
      <c r="DW6" s="37" t="s">
        <v>70</v>
      </c>
      <c r="DX6" s="38"/>
      <c r="DY6" s="53" t="s">
        <v>71</v>
      </c>
      <c r="DZ6" s="54"/>
      <c r="EA6" s="51" t="s">
        <v>72</v>
      </c>
      <c r="EB6" s="52"/>
      <c r="EC6" s="51" t="s">
        <v>73</v>
      </c>
      <c r="ED6" s="52"/>
      <c r="EE6" s="51" t="s">
        <v>74</v>
      </c>
      <c r="EF6" s="52"/>
      <c r="EG6" s="51" t="s">
        <v>75</v>
      </c>
      <c r="EH6" s="52"/>
      <c r="EI6" s="37" t="s">
        <v>76</v>
      </c>
      <c r="EJ6" s="38"/>
    </row>
    <row r="7" spans="1:140" s="69" customFormat="1" ht="30.75" hidden="1" customHeight="1" x14ac:dyDescent="0.25">
      <c r="A7" s="56"/>
      <c r="B7" s="56"/>
      <c r="C7" s="56"/>
      <c r="D7" s="57"/>
      <c r="E7" s="58"/>
      <c r="F7" s="58"/>
      <c r="G7" s="59"/>
      <c r="H7" s="59"/>
      <c r="I7" s="59"/>
      <c r="J7" s="59"/>
      <c r="K7" s="60" t="s">
        <v>77</v>
      </c>
      <c r="L7" s="61"/>
      <c r="M7" s="61"/>
      <c r="N7" s="62"/>
      <c r="O7" s="43">
        <v>270005</v>
      </c>
      <c r="P7" s="44"/>
      <c r="Q7" s="43"/>
      <c r="R7" s="44"/>
      <c r="S7" s="43">
        <v>270008</v>
      </c>
      <c r="T7" s="44"/>
      <c r="U7" s="43">
        <v>270007</v>
      </c>
      <c r="V7" s="44"/>
      <c r="W7" s="43">
        <v>270149</v>
      </c>
      <c r="X7" s="44"/>
      <c r="Y7" s="43">
        <v>270015</v>
      </c>
      <c r="Z7" s="44"/>
      <c r="AA7" s="43">
        <v>270042</v>
      </c>
      <c r="AB7" s="44"/>
      <c r="AC7" s="43">
        <v>270017</v>
      </c>
      <c r="AD7" s="44"/>
      <c r="AE7" s="43">
        <v>270008</v>
      </c>
      <c r="AF7" s="44"/>
      <c r="AG7" s="43">
        <v>270057</v>
      </c>
      <c r="AH7" s="44"/>
      <c r="AI7" s="43">
        <v>270002</v>
      </c>
      <c r="AJ7" s="44"/>
      <c r="AK7" s="43">
        <v>270040</v>
      </c>
      <c r="AL7" s="44"/>
      <c r="AM7" s="43">
        <v>270041</v>
      </c>
      <c r="AN7" s="44"/>
      <c r="AO7" s="43">
        <v>270034</v>
      </c>
      <c r="AP7" s="44"/>
      <c r="AQ7" s="43">
        <v>270021</v>
      </c>
      <c r="AR7" s="44"/>
      <c r="AS7" s="43">
        <v>270019</v>
      </c>
      <c r="AT7" s="44"/>
      <c r="AU7" s="43">
        <v>270020</v>
      </c>
      <c r="AV7" s="44"/>
      <c r="AW7" s="43">
        <v>270022</v>
      </c>
      <c r="AX7" s="44"/>
      <c r="AY7" s="43">
        <v>270024</v>
      </c>
      <c r="AZ7" s="44"/>
      <c r="BA7" s="43">
        <v>270025</v>
      </c>
      <c r="BB7" s="44"/>
      <c r="BC7" s="43">
        <v>270026</v>
      </c>
      <c r="BD7" s="44"/>
      <c r="BE7" s="43">
        <v>270035</v>
      </c>
      <c r="BF7" s="44"/>
      <c r="BG7" s="43">
        <v>270036</v>
      </c>
      <c r="BH7" s="44"/>
      <c r="BI7" s="43">
        <v>270037</v>
      </c>
      <c r="BJ7" s="44"/>
      <c r="BK7" s="43">
        <v>270038</v>
      </c>
      <c r="BL7" s="44"/>
      <c r="BM7" s="43">
        <v>270108</v>
      </c>
      <c r="BN7" s="44"/>
      <c r="BO7" s="43">
        <v>270043</v>
      </c>
      <c r="BP7" s="44"/>
      <c r="BQ7" s="43">
        <v>270155</v>
      </c>
      <c r="BR7" s="44"/>
      <c r="BS7" s="43">
        <v>270168</v>
      </c>
      <c r="BT7" s="44"/>
      <c r="BU7" s="43">
        <v>270134</v>
      </c>
      <c r="BV7" s="44"/>
      <c r="BW7" s="43">
        <v>270098</v>
      </c>
      <c r="BX7" s="44"/>
      <c r="BY7" s="43">
        <v>270087</v>
      </c>
      <c r="BZ7" s="44"/>
      <c r="CA7" s="43">
        <v>270169</v>
      </c>
      <c r="CB7" s="44"/>
      <c r="CC7" s="43">
        <v>270050</v>
      </c>
      <c r="CD7" s="44"/>
      <c r="CE7" s="43">
        <v>270052</v>
      </c>
      <c r="CF7" s="44"/>
      <c r="CG7" s="43">
        <v>270053</v>
      </c>
      <c r="CH7" s="44"/>
      <c r="CI7" s="43">
        <v>270056</v>
      </c>
      <c r="CJ7" s="44"/>
      <c r="CK7" s="43">
        <v>270054</v>
      </c>
      <c r="CL7" s="44"/>
      <c r="CM7" s="43">
        <v>270047</v>
      </c>
      <c r="CN7" s="44"/>
      <c r="CO7" s="43">
        <v>270060</v>
      </c>
      <c r="CP7" s="44"/>
      <c r="CQ7" s="43">
        <v>270068</v>
      </c>
      <c r="CR7" s="44"/>
      <c r="CS7" s="43">
        <v>270156</v>
      </c>
      <c r="CT7" s="44"/>
      <c r="CU7" s="43">
        <v>270146</v>
      </c>
      <c r="CV7" s="44"/>
      <c r="CW7" s="43">
        <v>270088</v>
      </c>
      <c r="CX7" s="44"/>
      <c r="CY7" s="43">
        <v>270091</v>
      </c>
      <c r="CZ7" s="44"/>
      <c r="DA7" s="63">
        <v>270170</v>
      </c>
      <c r="DB7" s="64"/>
      <c r="DC7" s="43">
        <v>270069</v>
      </c>
      <c r="DD7" s="44"/>
      <c r="DE7" s="63">
        <v>270171</v>
      </c>
      <c r="DF7" s="64"/>
      <c r="DG7" s="43">
        <v>270095</v>
      </c>
      <c r="DH7" s="44"/>
      <c r="DI7" s="43">
        <v>270065</v>
      </c>
      <c r="DJ7" s="44"/>
      <c r="DK7" s="43">
        <v>270089</v>
      </c>
      <c r="DL7" s="44"/>
      <c r="DM7" s="43">
        <v>270161</v>
      </c>
      <c r="DN7" s="44"/>
      <c r="DO7" s="43">
        <v>270204</v>
      </c>
      <c r="DP7" s="44"/>
      <c r="DQ7" s="43">
        <v>270241</v>
      </c>
      <c r="DR7" s="44"/>
      <c r="DS7" s="43">
        <v>270176</v>
      </c>
      <c r="DT7" s="44"/>
      <c r="DU7" s="43">
        <v>270237</v>
      </c>
      <c r="DV7" s="44"/>
      <c r="DW7" s="43">
        <v>270003</v>
      </c>
      <c r="DX7" s="44"/>
      <c r="DY7" s="65">
        <v>270223</v>
      </c>
      <c r="DZ7" s="66"/>
      <c r="EA7" s="43">
        <v>270243</v>
      </c>
      <c r="EB7" s="44"/>
      <c r="EC7" s="43">
        <v>270104</v>
      </c>
      <c r="ED7" s="44"/>
      <c r="EE7" s="43">
        <v>270135</v>
      </c>
      <c r="EF7" s="44"/>
      <c r="EG7" s="43">
        <v>270194</v>
      </c>
      <c r="EH7" s="44"/>
      <c r="EI7" s="67"/>
      <c r="EJ7" s="68"/>
    </row>
    <row r="8" spans="1:140" ht="22.5" hidden="1" customHeight="1" thickBot="1" x14ac:dyDescent="0.3">
      <c r="A8" s="56"/>
      <c r="B8" s="56"/>
      <c r="C8" s="56"/>
      <c r="D8" s="57"/>
      <c r="E8" s="58"/>
      <c r="F8" s="58"/>
      <c r="G8" s="59"/>
      <c r="H8" s="59"/>
      <c r="I8" s="59"/>
      <c r="J8" s="59"/>
      <c r="K8" s="33" t="s">
        <v>78</v>
      </c>
      <c r="L8" s="33" t="s">
        <v>79</v>
      </c>
      <c r="M8" s="33" t="s">
        <v>80</v>
      </c>
      <c r="N8" s="33" t="s">
        <v>81</v>
      </c>
      <c r="O8" s="70" t="s">
        <v>82</v>
      </c>
      <c r="P8" s="71"/>
      <c r="Q8" s="72" t="s">
        <v>83</v>
      </c>
      <c r="R8" s="73"/>
      <c r="S8" s="72" t="s">
        <v>84</v>
      </c>
      <c r="T8" s="73"/>
      <c r="U8" s="72" t="s">
        <v>85</v>
      </c>
      <c r="V8" s="73"/>
      <c r="W8" s="72" t="s">
        <v>86</v>
      </c>
      <c r="X8" s="73"/>
      <c r="Y8" s="72" t="s">
        <v>87</v>
      </c>
      <c r="Z8" s="73"/>
      <c r="AA8" s="72" t="s">
        <v>88</v>
      </c>
      <c r="AB8" s="73"/>
      <c r="AC8" s="72" t="s">
        <v>89</v>
      </c>
      <c r="AD8" s="73"/>
      <c r="AE8" s="72" t="s">
        <v>84</v>
      </c>
      <c r="AF8" s="73"/>
      <c r="AG8" s="72" t="s">
        <v>90</v>
      </c>
      <c r="AH8" s="73"/>
      <c r="AI8" s="72" t="s">
        <v>91</v>
      </c>
      <c r="AJ8" s="73"/>
      <c r="AK8" s="72" t="s">
        <v>92</v>
      </c>
      <c r="AL8" s="73"/>
      <c r="AM8" s="72" t="s">
        <v>93</v>
      </c>
      <c r="AN8" s="73"/>
      <c r="AO8" s="72" t="s">
        <v>94</v>
      </c>
      <c r="AP8" s="73"/>
      <c r="AQ8" s="72" t="s">
        <v>95</v>
      </c>
      <c r="AR8" s="73"/>
      <c r="AS8" s="72" t="s">
        <v>96</v>
      </c>
      <c r="AT8" s="73"/>
      <c r="AU8" s="72" t="s">
        <v>97</v>
      </c>
      <c r="AV8" s="73"/>
      <c r="AW8" s="72" t="s">
        <v>98</v>
      </c>
      <c r="AX8" s="73"/>
      <c r="AY8" s="72" t="s">
        <v>99</v>
      </c>
      <c r="AZ8" s="73"/>
      <c r="BA8" s="72" t="s">
        <v>100</v>
      </c>
      <c r="BB8" s="73"/>
      <c r="BC8" s="72" t="s">
        <v>101</v>
      </c>
      <c r="BD8" s="73"/>
      <c r="BE8" s="72" t="s">
        <v>102</v>
      </c>
      <c r="BF8" s="73"/>
      <c r="BG8" s="72" t="s">
        <v>103</v>
      </c>
      <c r="BH8" s="73"/>
      <c r="BI8" s="72" t="s">
        <v>104</v>
      </c>
      <c r="BJ8" s="73"/>
      <c r="BK8" s="72" t="s">
        <v>105</v>
      </c>
      <c r="BL8" s="73"/>
      <c r="BM8" s="72" t="s">
        <v>106</v>
      </c>
      <c r="BN8" s="73"/>
      <c r="BO8" s="72" t="s">
        <v>107</v>
      </c>
      <c r="BP8" s="73"/>
      <c r="BQ8" s="72" t="s">
        <v>108</v>
      </c>
      <c r="BR8" s="73"/>
      <c r="BS8" s="72" t="s">
        <v>109</v>
      </c>
      <c r="BT8" s="73"/>
      <c r="BU8" s="72" t="s">
        <v>110</v>
      </c>
      <c r="BV8" s="73"/>
      <c r="BW8" s="72" t="s">
        <v>111</v>
      </c>
      <c r="BX8" s="73"/>
      <c r="BY8" s="72" t="s">
        <v>112</v>
      </c>
      <c r="BZ8" s="73"/>
      <c r="CA8" s="72" t="s">
        <v>113</v>
      </c>
      <c r="CB8" s="73"/>
      <c r="CC8" s="72" t="s">
        <v>114</v>
      </c>
      <c r="CD8" s="73"/>
      <c r="CE8" s="72" t="s">
        <v>115</v>
      </c>
      <c r="CF8" s="73"/>
      <c r="CG8" s="72" t="s">
        <v>116</v>
      </c>
      <c r="CH8" s="73"/>
      <c r="CI8" s="72" t="s">
        <v>117</v>
      </c>
      <c r="CJ8" s="73"/>
      <c r="CK8" s="72" t="s">
        <v>118</v>
      </c>
      <c r="CL8" s="73"/>
      <c r="CM8" s="72" t="s">
        <v>119</v>
      </c>
      <c r="CN8" s="73"/>
      <c r="CO8" s="72" t="s">
        <v>120</v>
      </c>
      <c r="CP8" s="73"/>
      <c r="CQ8" s="72" t="s">
        <v>121</v>
      </c>
      <c r="CR8" s="73"/>
      <c r="CS8" s="72" t="s">
        <v>122</v>
      </c>
      <c r="CT8" s="73"/>
      <c r="CU8" s="72" t="s">
        <v>123</v>
      </c>
      <c r="CV8" s="73"/>
      <c r="CW8" s="72" t="s">
        <v>124</v>
      </c>
      <c r="CX8" s="73"/>
      <c r="CY8" s="72" t="s">
        <v>125</v>
      </c>
      <c r="CZ8" s="73"/>
      <c r="DA8" s="72" t="s">
        <v>126</v>
      </c>
      <c r="DB8" s="73"/>
      <c r="DC8" s="72" t="s">
        <v>127</v>
      </c>
      <c r="DD8" s="73"/>
      <c r="DE8" s="72" t="s">
        <v>128</v>
      </c>
      <c r="DF8" s="73"/>
      <c r="DG8" s="72" t="s">
        <v>129</v>
      </c>
      <c r="DH8" s="73"/>
      <c r="DI8" s="72" t="s">
        <v>130</v>
      </c>
      <c r="DJ8" s="73"/>
      <c r="DK8" s="72" t="s">
        <v>131</v>
      </c>
      <c r="DL8" s="73"/>
      <c r="DM8" s="72" t="s">
        <v>132</v>
      </c>
      <c r="DN8" s="73"/>
      <c r="DO8" s="72" t="s">
        <v>133</v>
      </c>
      <c r="DP8" s="73"/>
      <c r="DQ8" s="72" t="s">
        <v>134</v>
      </c>
      <c r="DR8" s="73"/>
      <c r="DS8" s="72" t="s">
        <v>135</v>
      </c>
      <c r="DT8" s="73"/>
      <c r="DU8" s="72" t="s">
        <v>136</v>
      </c>
      <c r="DV8" s="73"/>
      <c r="DW8" s="72" t="s">
        <v>137</v>
      </c>
      <c r="DX8" s="73"/>
      <c r="DY8" s="72" t="s">
        <v>138</v>
      </c>
      <c r="DZ8" s="73"/>
      <c r="EA8" s="74" t="s">
        <v>139</v>
      </c>
      <c r="EB8" s="75"/>
      <c r="EC8" s="74" t="s">
        <v>140</v>
      </c>
      <c r="ED8" s="75"/>
      <c r="EE8" s="74" t="s">
        <v>141</v>
      </c>
      <c r="EF8" s="75"/>
      <c r="EG8" s="74" t="s">
        <v>142</v>
      </c>
      <c r="EH8" s="75"/>
      <c r="EI8" s="76"/>
      <c r="EJ8" s="77"/>
    </row>
    <row r="9" spans="1:140" ht="44.25" customHeight="1" x14ac:dyDescent="0.25">
      <c r="A9" s="78"/>
      <c r="B9" s="78"/>
      <c r="C9" s="78"/>
      <c r="D9" s="79"/>
      <c r="E9" s="80"/>
      <c r="F9" s="80"/>
      <c r="G9" s="81"/>
      <c r="H9" s="81"/>
      <c r="I9" s="81"/>
      <c r="J9" s="81"/>
      <c r="K9" s="81"/>
      <c r="L9" s="81"/>
      <c r="M9" s="81"/>
      <c r="N9" s="81"/>
      <c r="O9" s="82" t="s">
        <v>143</v>
      </c>
      <c r="P9" s="82" t="s">
        <v>144</v>
      </c>
      <c r="Q9" s="82" t="s">
        <v>143</v>
      </c>
      <c r="R9" s="82" t="s">
        <v>144</v>
      </c>
      <c r="S9" s="82" t="s">
        <v>143</v>
      </c>
      <c r="T9" s="82" t="s">
        <v>144</v>
      </c>
      <c r="U9" s="82" t="s">
        <v>143</v>
      </c>
      <c r="V9" s="82" t="s">
        <v>144</v>
      </c>
      <c r="W9" s="82" t="s">
        <v>143</v>
      </c>
      <c r="X9" s="82" t="s">
        <v>144</v>
      </c>
      <c r="Y9" s="82" t="s">
        <v>143</v>
      </c>
      <c r="Z9" s="82" t="s">
        <v>144</v>
      </c>
      <c r="AA9" s="82" t="s">
        <v>143</v>
      </c>
      <c r="AB9" s="82" t="s">
        <v>144</v>
      </c>
      <c r="AC9" s="82" t="s">
        <v>143</v>
      </c>
      <c r="AD9" s="82" t="s">
        <v>144</v>
      </c>
      <c r="AE9" s="82" t="s">
        <v>143</v>
      </c>
      <c r="AF9" s="82" t="s">
        <v>144</v>
      </c>
      <c r="AG9" s="82" t="s">
        <v>143</v>
      </c>
      <c r="AH9" s="82" t="s">
        <v>144</v>
      </c>
      <c r="AI9" s="82" t="s">
        <v>143</v>
      </c>
      <c r="AJ9" s="82" t="s">
        <v>144</v>
      </c>
      <c r="AK9" s="82" t="s">
        <v>143</v>
      </c>
      <c r="AL9" s="82" t="s">
        <v>144</v>
      </c>
      <c r="AM9" s="82" t="s">
        <v>143</v>
      </c>
      <c r="AN9" s="82" t="s">
        <v>144</v>
      </c>
      <c r="AO9" s="82" t="s">
        <v>143</v>
      </c>
      <c r="AP9" s="82" t="s">
        <v>144</v>
      </c>
      <c r="AQ9" s="82" t="s">
        <v>143</v>
      </c>
      <c r="AR9" s="82" t="s">
        <v>144</v>
      </c>
      <c r="AS9" s="82" t="s">
        <v>143</v>
      </c>
      <c r="AT9" s="82" t="s">
        <v>144</v>
      </c>
      <c r="AU9" s="82" t="s">
        <v>143</v>
      </c>
      <c r="AV9" s="82" t="s">
        <v>144</v>
      </c>
      <c r="AW9" s="82" t="s">
        <v>143</v>
      </c>
      <c r="AX9" s="82" t="s">
        <v>144</v>
      </c>
      <c r="AY9" s="82" t="s">
        <v>143</v>
      </c>
      <c r="AZ9" s="82" t="s">
        <v>144</v>
      </c>
      <c r="BA9" s="82" t="s">
        <v>143</v>
      </c>
      <c r="BB9" s="82" t="s">
        <v>144</v>
      </c>
      <c r="BC9" s="82" t="s">
        <v>143</v>
      </c>
      <c r="BD9" s="82" t="s">
        <v>144</v>
      </c>
      <c r="BE9" s="82" t="s">
        <v>143</v>
      </c>
      <c r="BF9" s="82" t="s">
        <v>144</v>
      </c>
      <c r="BG9" s="82" t="s">
        <v>143</v>
      </c>
      <c r="BH9" s="82" t="s">
        <v>144</v>
      </c>
      <c r="BI9" s="82" t="s">
        <v>143</v>
      </c>
      <c r="BJ9" s="82" t="s">
        <v>144</v>
      </c>
      <c r="BK9" s="82" t="s">
        <v>143</v>
      </c>
      <c r="BL9" s="82" t="s">
        <v>144</v>
      </c>
      <c r="BM9" s="82" t="s">
        <v>143</v>
      </c>
      <c r="BN9" s="82" t="s">
        <v>144</v>
      </c>
      <c r="BO9" s="82" t="s">
        <v>143</v>
      </c>
      <c r="BP9" s="82" t="s">
        <v>144</v>
      </c>
      <c r="BQ9" s="82" t="s">
        <v>143</v>
      </c>
      <c r="BR9" s="82" t="s">
        <v>144</v>
      </c>
      <c r="BS9" s="82" t="s">
        <v>143</v>
      </c>
      <c r="BT9" s="82" t="s">
        <v>144</v>
      </c>
      <c r="BU9" s="82" t="s">
        <v>143</v>
      </c>
      <c r="BV9" s="82" t="s">
        <v>144</v>
      </c>
      <c r="BW9" s="82" t="s">
        <v>143</v>
      </c>
      <c r="BX9" s="82" t="s">
        <v>144</v>
      </c>
      <c r="BY9" s="82" t="s">
        <v>143</v>
      </c>
      <c r="BZ9" s="82" t="s">
        <v>144</v>
      </c>
      <c r="CA9" s="82" t="s">
        <v>143</v>
      </c>
      <c r="CB9" s="82" t="s">
        <v>144</v>
      </c>
      <c r="CC9" s="82" t="s">
        <v>143</v>
      </c>
      <c r="CD9" s="82" t="s">
        <v>144</v>
      </c>
      <c r="CE9" s="82" t="s">
        <v>143</v>
      </c>
      <c r="CF9" s="82" t="s">
        <v>144</v>
      </c>
      <c r="CG9" s="82" t="s">
        <v>143</v>
      </c>
      <c r="CH9" s="82" t="s">
        <v>144</v>
      </c>
      <c r="CI9" s="82" t="s">
        <v>143</v>
      </c>
      <c r="CJ9" s="82" t="s">
        <v>144</v>
      </c>
      <c r="CK9" s="82" t="s">
        <v>143</v>
      </c>
      <c r="CL9" s="82" t="s">
        <v>144</v>
      </c>
      <c r="CM9" s="82" t="s">
        <v>143</v>
      </c>
      <c r="CN9" s="82" t="s">
        <v>144</v>
      </c>
      <c r="CO9" s="82" t="s">
        <v>143</v>
      </c>
      <c r="CP9" s="82" t="s">
        <v>144</v>
      </c>
      <c r="CQ9" s="82" t="s">
        <v>143</v>
      </c>
      <c r="CR9" s="82" t="s">
        <v>144</v>
      </c>
      <c r="CS9" s="82" t="s">
        <v>143</v>
      </c>
      <c r="CT9" s="82" t="s">
        <v>144</v>
      </c>
      <c r="CU9" s="82" t="s">
        <v>143</v>
      </c>
      <c r="CV9" s="82" t="s">
        <v>144</v>
      </c>
      <c r="CW9" s="82" t="s">
        <v>143</v>
      </c>
      <c r="CX9" s="82" t="s">
        <v>144</v>
      </c>
      <c r="CY9" s="82" t="s">
        <v>143</v>
      </c>
      <c r="CZ9" s="82" t="s">
        <v>144</v>
      </c>
      <c r="DA9" s="82" t="s">
        <v>143</v>
      </c>
      <c r="DB9" s="82" t="s">
        <v>144</v>
      </c>
      <c r="DC9" s="82" t="s">
        <v>143</v>
      </c>
      <c r="DD9" s="82" t="s">
        <v>144</v>
      </c>
      <c r="DE9" s="82" t="s">
        <v>143</v>
      </c>
      <c r="DF9" s="82" t="s">
        <v>144</v>
      </c>
      <c r="DG9" s="82" t="s">
        <v>143</v>
      </c>
      <c r="DH9" s="82" t="s">
        <v>144</v>
      </c>
      <c r="DI9" s="82" t="s">
        <v>143</v>
      </c>
      <c r="DJ9" s="82" t="s">
        <v>144</v>
      </c>
      <c r="DK9" s="82" t="s">
        <v>143</v>
      </c>
      <c r="DL9" s="82" t="s">
        <v>144</v>
      </c>
      <c r="DM9" s="82" t="s">
        <v>143</v>
      </c>
      <c r="DN9" s="82" t="s">
        <v>144</v>
      </c>
      <c r="DO9" s="82" t="s">
        <v>143</v>
      </c>
      <c r="DP9" s="82" t="s">
        <v>144</v>
      </c>
      <c r="DQ9" s="82" t="s">
        <v>143</v>
      </c>
      <c r="DR9" s="82" t="s">
        <v>144</v>
      </c>
      <c r="DS9" s="83" t="s">
        <v>143</v>
      </c>
      <c r="DT9" s="84" t="s">
        <v>144</v>
      </c>
      <c r="DU9" s="82" t="s">
        <v>143</v>
      </c>
      <c r="DV9" s="82" t="s">
        <v>144</v>
      </c>
      <c r="DW9" s="82" t="s">
        <v>143</v>
      </c>
      <c r="DX9" s="82" t="s">
        <v>144</v>
      </c>
      <c r="DY9" s="82" t="s">
        <v>143</v>
      </c>
      <c r="DZ9" s="82" t="s">
        <v>144</v>
      </c>
      <c r="EA9" s="82" t="s">
        <v>143</v>
      </c>
      <c r="EB9" s="82" t="s">
        <v>144</v>
      </c>
      <c r="EC9" s="82" t="s">
        <v>143</v>
      </c>
      <c r="ED9" s="82" t="s">
        <v>144</v>
      </c>
      <c r="EE9" s="82" t="s">
        <v>143</v>
      </c>
      <c r="EF9" s="82" t="s">
        <v>144</v>
      </c>
      <c r="EG9" s="82" t="s">
        <v>143</v>
      </c>
      <c r="EH9" s="82" t="s">
        <v>144</v>
      </c>
      <c r="EI9" s="82" t="s">
        <v>143</v>
      </c>
      <c r="EJ9" s="82" t="s">
        <v>144</v>
      </c>
    </row>
    <row r="10" spans="1:140" s="271" customFormat="1" ht="25.5" hidden="1" customHeight="1" x14ac:dyDescent="0.25">
      <c r="B10" s="272"/>
      <c r="C10" s="272"/>
      <c r="D10" s="273"/>
      <c r="E10" s="274"/>
      <c r="F10" s="274"/>
      <c r="G10" s="274"/>
      <c r="H10" s="274"/>
      <c r="I10" s="275"/>
      <c r="J10" s="275"/>
      <c r="K10" s="276"/>
      <c r="L10" s="276"/>
      <c r="M10" s="276"/>
      <c r="N10" s="276"/>
      <c r="O10" s="277"/>
      <c r="P10" s="277">
        <v>1</v>
      </c>
      <c r="Q10" s="278"/>
      <c r="R10" s="277">
        <v>1</v>
      </c>
      <c r="S10" s="277"/>
      <c r="T10" s="277">
        <v>1</v>
      </c>
      <c r="U10" s="277"/>
      <c r="V10" s="277">
        <v>1</v>
      </c>
      <c r="W10" s="277"/>
      <c r="X10" s="277">
        <v>1</v>
      </c>
      <c r="Y10" s="277"/>
      <c r="Z10" s="277">
        <v>1</v>
      </c>
      <c r="AA10" s="277"/>
      <c r="AB10" s="277">
        <v>1</v>
      </c>
      <c r="AC10" s="277"/>
      <c r="AD10" s="277">
        <v>1</v>
      </c>
      <c r="AE10" s="277"/>
      <c r="AF10" s="277">
        <v>1</v>
      </c>
      <c r="AG10" s="277"/>
      <c r="AH10" s="277">
        <v>1</v>
      </c>
      <c r="AI10" s="277"/>
      <c r="AJ10" s="277">
        <v>1</v>
      </c>
      <c r="AK10" s="277"/>
      <c r="AL10" s="277">
        <v>1</v>
      </c>
      <c r="AM10" s="277"/>
      <c r="AN10" s="277">
        <v>1</v>
      </c>
      <c r="AO10" s="277"/>
      <c r="AP10" s="277">
        <v>1</v>
      </c>
      <c r="AQ10" s="277"/>
      <c r="AR10" s="277">
        <v>1</v>
      </c>
      <c r="AS10" s="277"/>
      <c r="AT10" s="277">
        <v>1</v>
      </c>
      <c r="AU10" s="277"/>
      <c r="AV10" s="277">
        <v>1</v>
      </c>
      <c r="AW10" s="277"/>
      <c r="AX10" s="277">
        <v>1</v>
      </c>
      <c r="AY10" s="277"/>
      <c r="AZ10" s="277">
        <v>1</v>
      </c>
      <c r="BA10" s="277"/>
      <c r="BB10" s="277">
        <v>1</v>
      </c>
      <c r="BC10" s="277"/>
      <c r="BD10" s="277">
        <v>1</v>
      </c>
      <c r="BE10" s="277"/>
      <c r="BF10" s="277">
        <v>1</v>
      </c>
      <c r="BG10" s="277"/>
      <c r="BH10" s="277">
        <v>1</v>
      </c>
      <c r="BI10" s="277"/>
      <c r="BJ10" s="277">
        <v>1</v>
      </c>
      <c r="BK10" s="277"/>
      <c r="BL10" s="277">
        <v>1</v>
      </c>
      <c r="BM10" s="277"/>
      <c r="BN10" s="277">
        <v>1</v>
      </c>
      <c r="BO10" s="279"/>
      <c r="BP10" s="277">
        <v>1</v>
      </c>
      <c r="BQ10" s="277"/>
      <c r="BR10" s="277">
        <v>1</v>
      </c>
      <c r="BS10" s="277"/>
      <c r="BT10" s="277">
        <v>1</v>
      </c>
      <c r="BU10" s="277">
        <v>1</v>
      </c>
      <c r="BV10" s="277">
        <v>1</v>
      </c>
      <c r="BW10" s="277"/>
      <c r="BX10" s="277">
        <v>1</v>
      </c>
      <c r="BY10" s="277"/>
      <c r="BZ10" s="277">
        <v>1</v>
      </c>
      <c r="CA10" s="277"/>
      <c r="CB10" s="277">
        <v>1</v>
      </c>
      <c r="CC10" s="277"/>
      <c r="CD10" s="277">
        <v>1</v>
      </c>
      <c r="CE10" s="277"/>
      <c r="CF10" s="277">
        <v>1</v>
      </c>
      <c r="CG10" s="277"/>
      <c r="CH10" s="277">
        <v>1</v>
      </c>
      <c r="CI10" s="277"/>
      <c r="CJ10" s="277">
        <v>1</v>
      </c>
      <c r="CK10" s="277"/>
      <c r="CL10" s="277">
        <v>1</v>
      </c>
      <c r="CM10" s="277"/>
      <c r="CN10" s="277">
        <v>1</v>
      </c>
      <c r="CO10" s="277"/>
      <c r="CP10" s="277">
        <v>1</v>
      </c>
      <c r="CQ10" s="277"/>
      <c r="CR10" s="277">
        <v>1</v>
      </c>
      <c r="CS10" s="277"/>
      <c r="CT10" s="277">
        <v>1</v>
      </c>
      <c r="CU10" s="277"/>
      <c r="CV10" s="277">
        <v>1</v>
      </c>
      <c r="CW10" s="277"/>
      <c r="CX10" s="277">
        <v>1</v>
      </c>
      <c r="CY10" s="277"/>
      <c r="CZ10" s="277">
        <v>1</v>
      </c>
      <c r="DA10" s="277"/>
      <c r="DB10" s="277">
        <v>1</v>
      </c>
      <c r="DC10" s="277"/>
      <c r="DD10" s="277">
        <v>1</v>
      </c>
      <c r="DE10" s="277"/>
      <c r="DF10" s="277">
        <v>1</v>
      </c>
      <c r="DG10" s="277"/>
      <c r="DH10" s="277">
        <v>1</v>
      </c>
      <c r="DI10" s="277"/>
      <c r="DJ10" s="277">
        <v>1</v>
      </c>
      <c r="DK10" s="277"/>
      <c r="DL10" s="277">
        <v>1</v>
      </c>
      <c r="DM10" s="277"/>
      <c r="DN10" s="277">
        <v>1</v>
      </c>
      <c r="DO10" s="277"/>
      <c r="DP10" s="277">
        <v>1</v>
      </c>
      <c r="DQ10" s="277"/>
      <c r="DR10" s="277">
        <v>1</v>
      </c>
      <c r="DS10" s="277"/>
      <c r="DT10" s="277">
        <v>1</v>
      </c>
      <c r="DU10" s="277"/>
      <c r="DV10" s="277">
        <v>1</v>
      </c>
      <c r="DW10" s="277"/>
      <c r="DX10" s="277">
        <v>1</v>
      </c>
      <c r="DY10" s="277"/>
      <c r="DZ10" s="277">
        <v>1</v>
      </c>
      <c r="EA10" s="277"/>
      <c r="EB10" s="277"/>
      <c r="EC10" s="280"/>
      <c r="ED10" s="280"/>
      <c r="EE10" s="280"/>
      <c r="EF10" s="280"/>
      <c r="EG10" s="280"/>
      <c r="EH10" s="280">
        <v>1</v>
      </c>
      <c r="EI10" s="281"/>
      <c r="EJ10" s="281"/>
    </row>
    <row r="11" spans="1:140" s="93" customFormat="1" ht="15" hidden="1" customHeight="1" x14ac:dyDescent="0.25">
      <c r="A11" s="87">
        <v>1</v>
      </c>
      <c r="B11" s="87">
        <v>1</v>
      </c>
      <c r="C11" s="86" t="s">
        <v>145</v>
      </c>
      <c r="D11" s="88" t="s">
        <v>146</v>
      </c>
      <c r="E11" s="89"/>
      <c r="F11" s="85"/>
      <c r="G11" s="90"/>
      <c r="H11" s="90"/>
      <c r="I11" s="90"/>
      <c r="J11" s="264"/>
      <c r="K11" s="90"/>
      <c r="L11" s="90"/>
      <c r="M11" s="90"/>
      <c r="N11" s="90"/>
      <c r="O11" s="91"/>
      <c r="P11" s="91"/>
      <c r="Q11" s="91"/>
      <c r="R11" s="91"/>
      <c r="S11" s="91"/>
      <c r="T11" s="91"/>
      <c r="U11" s="91"/>
      <c r="V11" s="91"/>
      <c r="W11" s="91"/>
      <c r="X11" s="91"/>
      <c r="Y11" s="91"/>
      <c r="Z11" s="91"/>
      <c r="AA11" s="91"/>
      <c r="AB11" s="91"/>
      <c r="AC11" s="91"/>
      <c r="AD11" s="91"/>
      <c r="AE11" s="91"/>
      <c r="AF11" s="91"/>
      <c r="AG11" s="91"/>
      <c r="AH11" s="91"/>
      <c r="AI11" s="91"/>
      <c r="AJ11" s="91"/>
      <c r="AK11" s="91"/>
      <c r="AL11" s="91"/>
      <c r="AM11" s="91"/>
      <c r="AN11" s="91"/>
      <c r="AO11" s="91"/>
      <c r="AP11" s="91"/>
      <c r="AQ11" s="91"/>
      <c r="AR11" s="91"/>
      <c r="AS11" s="91"/>
      <c r="AT11" s="91"/>
      <c r="AU11" s="91"/>
      <c r="AV11" s="91"/>
      <c r="AW11" s="91"/>
      <c r="AX11" s="91"/>
      <c r="AY11" s="91"/>
      <c r="AZ11" s="91"/>
      <c r="BA11" s="91"/>
      <c r="BB11" s="91"/>
      <c r="BC11" s="91"/>
      <c r="BD11" s="91"/>
      <c r="BE11" s="91"/>
      <c r="BF11" s="91"/>
      <c r="BG11" s="91"/>
      <c r="BH11" s="91"/>
      <c r="BI11" s="91"/>
      <c r="BJ11" s="91"/>
      <c r="BK11" s="91"/>
      <c r="BL11" s="91"/>
      <c r="BM11" s="91"/>
      <c r="BN11" s="91"/>
      <c r="BO11" s="91"/>
      <c r="BP11" s="91"/>
      <c r="BQ11" s="91"/>
      <c r="BR11" s="91"/>
      <c r="BS11" s="91"/>
      <c r="BT11" s="91"/>
      <c r="BU11" s="91"/>
      <c r="BV11" s="91"/>
      <c r="BW11" s="91"/>
      <c r="BX11" s="91"/>
      <c r="BY11" s="91"/>
      <c r="BZ11" s="91"/>
      <c r="CA11" s="91"/>
      <c r="CB11" s="91"/>
      <c r="CC11" s="91"/>
      <c r="CD11" s="91"/>
      <c r="CE11" s="91"/>
      <c r="CF11" s="91"/>
      <c r="CG11" s="91"/>
      <c r="CH11" s="91"/>
      <c r="CI11" s="91"/>
      <c r="CJ11" s="91"/>
      <c r="CK11" s="91"/>
      <c r="CL11" s="91"/>
      <c r="CM11" s="91"/>
      <c r="CN11" s="91"/>
      <c r="CO11" s="91"/>
      <c r="CP11" s="91"/>
      <c r="CQ11" s="91"/>
      <c r="CR11" s="91"/>
      <c r="CS11" s="91"/>
      <c r="CT11" s="91"/>
      <c r="CU11" s="91"/>
      <c r="CV11" s="91"/>
      <c r="CW11" s="91"/>
      <c r="CX11" s="91"/>
      <c r="CY11" s="91"/>
      <c r="CZ11" s="91"/>
      <c r="DA11" s="91"/>
      <c r="DB11" s="91"/>
      <c r="DC11" s="91"/>
      <c r="DD11" s="91"/>
      <c r="DE11" s="91"/>
      <c r="DF11" s="91"/>
      <c r="DG11" s="91"/>
      <c r="DH11" s="91"/>
      <c r="DI11" s="91"/>
      <c r="DJ11" s="91"/>
      <c r="DK11" s="91"/>
      <c r="DL11" s="91"/>
      <c r="DM11" s="91"/>
      <c r="DN11" s="91"/>
      <c r="DO11" s="91"/>
      <c r="DP11" s="91"/>
      <c r="DQ11" s="91"/>
      <c r="DR11" s="91"/>
      <c r="DS11" s="91"/>
      <c r="DT11" s="91"/>
      <c r="DU11" s="91"/>
      <c r="DV11" s="91"/>
      <c r="DW11" s="91"/>
      <c r="DX11" s="91"/>
      <c r="DY11" s="91"/>
      <c r="DZ11" s="91"/>
      <c r="EA11" s="91"/>
      <c r="EB11" s="91"/>
      <c r="EC11" s="92"/>
      <c r="ED11" s="92"/>
      <c r="EE11" s="92"/>
      <c r="EF11" s="92"/>
      <c r="EG11" s="92"/>
      <c r="EH11" s="92"/>
      <c r="EI11" s="87"/>
      <c r="EJ11" s="87"/>
    </row>
    <row r="12" spans="1:140" s="93" customFormat="1" ht="15" hidden="1" customHeight="1" x14ac:dyDescent="0.25">
      <c r="A12" s="87">
        <v>2</v>
      </c>
      <c r="B12" s="87"/>
      <c r="C12" s="86" t="s">
        <v>147</v>
      </c>
      <c r="D12" s="88" t="s">
        <v>148</v>
      </c>
      <c r="E12" s="89"/>
      <c r="F12" s="85"/>
      <c r="G12" s="90"/>
      <c r="H12" s="90"/>
      <c r="I12" s="90"/>
      <c r="J12" s="265"/>
      <c r="K12" s="90"/>
      <c r="L12" s="90"/>
      <c r="M12" s="90"/>
      <c r="N12" s="90"/>
      <c r="O12" s="94">
        <f>SUM(O13:O22)</f>
        <v>0</v>
      </c>
      <c r="P12" s="94">
        <f t="shared" ref="P12:AA12" si="0">SUM(P13:P22)</f>
        <v>0</v>
      </c>
      <c r="Q12" s="94">
        <f t="shared" si="0"/>
        <v>0</v>
      </c>
      <c r="R12" s="94">
        <f>SUM(R13:R22)</f>
        <v>0</v>
      </c>
      <c r="S12" s="94">
        <f t="shared" si="0"/>
        <v>0</v>
      </c>
      <c r="T12" s="94">
        <f>SUM(T13:T22)</f>
        <v>0</v>
      </c>
      <c r="U12" s="94">
        <f t="shared" si="0"/>
        <v>1045</v>
      </c>
      <c r="V12" s="94">
        <f>SUM(V13:V22)</f>
        <v>19758745.16</v>
      </c>
      <c r="W12" s="94">
        <f t="shared" si="0"/>
        <v>0</v>
      </c>
      <c r="X12" s="94">
        <f>SUM(X13:X22)</f>
        <v>0</v>
      </c>
      <c r="Y12" s="94">
        <f t="shared" si="0"/>
        <v>0</v>
      </c>
      <c r="Z12" s="94">
        <f>SUM(Z13:Z22)</f>
        <v>0</v>
      </c>
      <c r="AA12" s="94">
        <f t="shared" si="0"/>
        <v>46</v>
      </c>
      <c r="AB12" s="94">
        <f>SUM(AB13:AB22)</f>
        <v>804232.8139999999</v>
      </c>
      <c r="AC12" s="94">
        <f t="shared" ref="AC12:BQ12" si="1">SUM(AC13:AC22)</f>
        <v>0</v>
      </c>
      <c r="AD12" s="94">
        <f t="shared" si="1"/>
        <v>0</v>
      </c>
      <c r="AE12" s="94">
        <f t="shared" si="1"/>
        <v>0</v>
      </c>
      <c r="AF12" s="94">
        <f t="shared" si="1"/>
        <v>0</v>
      </c>
      <c r="AG12" s="94">
        <f t="shared" si="1"/>
        <v>0</v>
      </c>
      <c r="AH12" s="94">
        <f t="shared" si="1"/>
        <v>0</v>
      </c>
      <c r="AI12" s="94">
        <f t="shared" si="1"/>
        <v>277</v>
      </c>
      <c r="AJ12" s="94">
        <f t="shared" si="1"/>
        <v>6592558.8446666664</v>
      </c>
      <c r="AK12" s="94">
        <f t="shared" si="1"/>
        <v>0</v>
      </c>
      <c r="AL12" s="94">
        <f t="shared" si="1"/>
        <v>0</v>
      </c>
      <c r="AM12" s="94">
        <f t="shared" si="1"/>
        <v>0</v>
      </c>
      <c r="AN12" s="94">
        <f t="shared" si="1"/>
        <v>0</v>
      </c>
      <c r="AO12" s="94">
        <f t="shared" si="1"/>
        <v>2492</v>
      </c>
      <c r="AP12" s="94">
        <f t="shared" si="1"/>
        <v>46021469.032000005</v>
      </c>
      <c r="AQ12" s="94">
        <f t="shared" si="1"/>
        <v>115</v>
      </c>
      <c r="AR12" s="94">
        <f t="shared" si="1"/>
        <v>1638381.8733333331</v>
      </c>
      <c r="AS12" s="94">
        <f t="shared" si="1"/>
        <v>0</v>
      </c>
      <c r="AT12" s="94">
        <f t="shared" si="1"/>
        <v>0</v>
      </c>
      <c r="AU12" s="94">
        <f t="shared" si="1"/>
        <v>0</v>
      </c>
      <c r="AV12" s="94">
        <f t="shared" si="1"/>
        <v>0</v>
      </c>
      <c r="AW12" s="94">
        <f t="shared" si="1"/>
        <v>0</v>
      </c>
      <c r="AX12" s="94">
        <f t="shared" si="1"/>
        <v>0</v>
      </c>
      <c r="AY12" s="94">
        <f t="shared" si="1"/>
        <v>668</v>
      </c>
      <c r="AZ12" s="94">
        <f t="shared" si="1"/>
        <v>12432537.142666666</v>
      </c>
      <c r="BA12" s="94">
        <f t="shared" si="1"/>
        <v>0</v>
      </c>
      <c r="BB12" s="94">
        <f t="shared" si="1"/>
        <v>0</v>
      </c>
      <c r="BC12" s="94">
        <f t="shared" si="1"/>
        <v>0</v>
      </c>
      <c r="BD12" s="94">
        <f t="shared" si="1"/>
        <v>0</v>
      </c>
      <c r="BE12" s="94">
        <f t="shared" si="1"/>
        <v>0</v>
      </c>
      <c r="BF12" s="94">
        <f t="shared" si="1"/>
        <v>0</v>
      </c>
      <c r="BG12" s="94">
        <f t="shared" si="1"/>
        <v>0</v>
      </c>
      <c r="BH12" s="94">
        <f t="shared" si="1"/>
        <v>0</v>
      </c>
      <c r="BI12" s="94">
        <f t="shared" si="1"/>
        <v>0</v>
      </c>
      <c r="BJ12" s="94">
        <f t="shared" si="1"/>
        <v>0</v>
      </c>
      <c r="BK12" s="94">
        <f t="shared" si="1"/>
        <v>0</v>
      </c>
      <c r="BL12" s="94">
        <f t="shared" si="1"/>
        <v>0</v>
      </c>
      <c r="BM12" s="94">
        <f t="shared" si="1"/>
        <v>0</v>
      </c>
      <c r="BN12" s="94">
        <f t="shared" si="1"/>
        <v>0</v>
      </c>
      <c r="BO12" s="94">
        <f t="shared" si="1"/>
        <v>0</v>
      </c>
      <c r="BP12" s="94">
        <f t="shared" si="1"/>
        <v>0</v>
      </c>
      <c r="BQ12" s="94">
        <f t="shared" si="1"/>
        <v>0</v>
      </c>
      <c r="BR12" s="94">
        <f>SUM(BR13:BR22)</f>
        <v>0</v>
      </c>
      <c r="BS12" s="94">
        <f t="shared" ref="BS12:ED12" si="2">SUM(BS13:BS22)</f>
        <v>0</v>
      </c>
      <c r="BT12" s="94">
        <f t="shared" si="2"/>
        <v>0</v>
      </c>
      <c r="BU12" s="94">
        <f t="shared" si="2"/>
        <v>0</v>
      </c>
      <c r="BV12" s="94">
        <f t="shared" si="2"/>
        <v>0</v>
      </c>
      <c r="BW12" s="94">
        <f t="shared" si="2"/>
        <v>0</v>
      </c>
      <c r="BX12" s="94">
        <f t="shared" si="2"/>
        <v>0</v>
      </c>
      <c r="BY12" s="94">
        <f t="shared" si="2"/>
        <v>0</v>
      </c>
      <c r="BZ12" s="94">
        <f t="shared" si="2"/>
        <v>0</v>
      </c>
      <c r="CA12" s="94">
        <f t="shared" si="2"/>
        <v>44</v>
      </c>
      <c r="CB12" s="94">
        <f t="shared" si="2"/>
        <v>646003.92266666668</v>
      </c>
      <c r="CC12" s="94">
        <f t="shared" si="2"/>
        <v>0</v>
      </c>
      <c r="CD12" s="94">
        <f t="shared" si="2"/>
        <v>0</v>
      </c>
      <c r="CE12" s="94">
        <f t="shared" si="2"/>
        <v>0</v>
      </c>
      <c r="CF12" s="94">
        <f t="shared" si="2"/>
        <v>0</v>
      </c>
      <c r="CG12" s="94">
        <f t="shared" si="2"/>
        <v>0</v>
      </c>
      <c r="CH12" s="94">
        <f t="shared" si="2"/>
        <v>0</v>
      </c>
      <c r="CI12" s="94">
        <f t="shared" si="2"/>
        <v>0</v>
      </c>
      <c r="CJ12" s="94">
        <f t="shared" si="2"/>
        <v>0</v>
      </c>
      <c r="CK12" s="94">
        <f t="shared" si="2"/>
        <v>483</v>
      </c>
      <c r="CL12" s="94">
        <f t="shared" si="2"/>
        <v>9817389.859199997</v>
      </c>
      <c r="CM12" s="94">
        <f t="shared" si="2"/>
        <v>0</v>
      </c>
      <c r="CN12" s="94">
        <f t="shared" si="2"/>
        <v>0</v>
      </c>
      <c r="CO12" s="94">
        <f t="shared" si="2"/>
        <v>0</v>
      </c>
      <c r="CP12" s="94">
        <f t="shared" si="2"/>
        <v>0</v>
      </c>
      <c r="CQ12" s="94">
        <f t="shared" si="2"/>
        <v>0</v>
      </c>
      <c r="CR12" s="94">
        <f t="shared" si="2"/>
        <v>0</v>
      </c>
      <c r="CS12" s="94">
        <f t="shared" si="2"/>
        <v>0</v>
      </c>
      <c r="CT12" s="94">
        <f t="shared" si="2"/>
        <v>0</v>
      </c>
      <c r="CU12" s="94">
        <f t="shared" si="2"/>
        <v>0</v>
      </c>
      <c r="CV12" s="94">
        <f t="shared" si="2"/>
        <v>0</v>
      </c>
      <c r="CW12" s="94">
        <f t="shared" si="2"/>
        <v>0</v>
      </c>
      <c r="CX12" s="94">
        <f t="shared" si="2"/>
        <v>0</v>
      </c>
      <c r="CY12" s="94">
        <f t="shared" si="2"/>
        <v>0</v>
      </c>
      <c r="CZ12" s="94">
        <f t="shared" si="2"/>
        <v>0</v>
      </c>
      <c r="DA12" s="94">
        <f t="shared" si="2"/>
        <v>0</v>
      </c>
      <c r="DB12" s="94">
        <f t="shared" si="2"/>
        <v>0</v>
      </c>
      <c r="DC12" s="94">
        <f t="shared" si="2"/>
        <v>0</v>
      </c>
      <c r="DD12" s="94">
        <f t="shared" si="2"/>
        <v>0</v>
      </c>
      <c r="DE12" s="94">
        <f t="shared" si="2"/>
        <v>0</v>
      </c>
      <c r="DF12" s="94">
        <f t="shared" si="2"/>
        <v>0</v>
      </c>
      <c r="DG12" s="94">
        <f t="shared" si="2"/>
        <v>0</v>
      </c>
      <c r="DH12" s="94">
        <f t="shared" si="2"/>
        <v>0</v>
      </c>
      <c r="DI12" s="94">
        <f t="shared" si="2"/>
        <v>0</v>
      </c>
      <c r="DJ12" s="94">
        <f t="shared" si="2"/>
        <v>0</v>
      </c>
      <c r="DK12" s="94">
        <f t="shared" si="2"/>
        <v>0</v>
      </c>
      <c r="DL12" s="94">
        <f t="shared" si="2"/>
        <v>0</v>
      </c>
      <c r="DM12" s="94">
        <f t="shared" si="2"/>
        <v>0</v>
      </c>
      <c r="DN12" s="94">
        <f t="shared" si="2"/>
        <v>0</v>
      </c>
      <c r="DO12" s="94">
        <f t="shared" si="2"/>
        <v>0</v>
      </c>
      <c r="DP12" s="94">
        <f t="shared" si="2"/>
        <v>0</v>
      </c>
      <c r="DQ12" s="94">
        <f t="shared" si="2"/>
        <v>0</v>
      </c>
      <c r="DR12" s="94">
        <f t="shared" si="2"/>
        <v>0</v>
      </c>
      <c r="DS12" s="94">
        <f t="shared" si="2"/>
        <v>0</v>
      </c>
      <c r="DT12" s="94">
        <f t="shared" si="2"/>
        <v>0</v>
      </c>
      <c r="DU12" s="94">
        <f t="shared" si="2"/>
        <v>0</v>
      </c>
      <c r="DV12" s="94">
        <f t="shared" si="2"/>
        <v>0</v>
      </c>
      <c r="DW12" s="94">
        <f t="shared" si="2"/>
        <v>0</v>
      </c>
      <c r="DX12" s="94">
        <f t="shared" si="2"/>
        <v>0</v>
      </c>
      <c r="DY12" s="94">
        <f t="shared" si="2"/>
        <v>0</v>
      </c>
      <c r="DZ12" s="94">
        <f t="shared" si="2"/>
        <v>0</v>
      </c>
      <c r="EA12" s="94">
        <f t="shared" si="2"/>
        <v>40</v>
      </c>
      <c r="EB12" s="94">
        <f t="shared" si="2"/>
        <v>5759511.826458266</v>
      </c>
      <c r="EC12" s="94">
        <f t="shared" si="2"/>
        <v>0</v>
      </c>
      <c r="ED12" s="94">
        <f t="shared" si="2"/>
        <v>0</v>
      </c>
      <c r="EE12" s="94">
        <f t="shared" ref="EE12:EO12" si="3">SUM(EE13:EE22)</f>
        <v>5</v>
      </c>
      <c r="EF12" s="94">
        <f t="shared" si="3"/>
        <v>801592.3585955333</v>
      </c>
      <c r="EG12" s="94"/>
      <c r="EH12" s="94"/>
      <c r="EI12" s="94">
        <f t="shared" si="3"/>
        <v>5215</v>
      </c>
      <c r="EJ12" s="94">
        <f t="shared" si="3"/>
        <v>104272422.83358711</v>
      </c>
    </row>
    <row r="13" spans="1:140" s="3" customFormat="1" ht="30" hidden="1" x14ac:dyDescent="0.25">
      <c r="A13" s="95"/>
      <c r="B13" s="95">
        <v>1</v>
      </c>
      <c r="C13" s="96" t="s">
        <v>149</v>
      </c>
      <c r="D13" s="97" t="s">
        <v>150</v>
      </c>
      <c r="E13" s="98">
        <v>16026</v>
      </c>
      <c r="F13" s="98">
        <v>16828</v>
      </c>
      <c r="G13" s="99">
        <v>0.83</v>
      </c>
      <c r="H13" s="100"/>
      <c r="I13" s="101">
        <v>1</v>
      </c>
      <c r="J13" s="102"/>
      <c r="K13" s="103">
        <v>1.4</v>
      </c>
      <c r="L13" s="103">
        <v>1.68</v>
      </c>
      <c r="M13" s="103">
        <v>2.23</v>
      </c>
      <c r="N13" s="103">
        <v>2.57</v>
      </c>
      <c r="O13" s="104"/>
      <c r="P13" s="105">
        <f t="shared" ref="P13:P18" si="4">(O13/12*2*$E13*$G13*$I13*$K13*P$10)+(O13/12*10*$F13*$G13*$I13*$K13*P$10)</f>
        <v>0</v>
      </c>
      <c r="Q13" s="106"/>
      <c r="R13" s="105">
        <f t="shared" ref="R13:R18" si="5">(Q13/12*2*$E13*$G13*$I13*$K13*R$10)+(Q13/12*10*$F13*$G13*$I13*$K13*R$10)</f>
        <v>0</v>
      </c>
      <c r="S13" s="106"/>
      <c r="T13" s="105">
        <f t="shared" ref="T13:T18" si="6">(S13/12*2*$E13*$G13*$I13*$K13*T$10)+(S13/12*10*$F13*$G13*$I13*$K13*T$10)</f>
        <v>0</v>
      </c>
      <c r="U13" s="104">
        <v>200</v>
      </c>
      <c r="V13" s="105">
        <f t="shared" ref="V13:V18" si="7">(U13/12*2*$E13*$G13*$I13*$K13*V$10)+(U13/12*10*$F13*$G13*$I13*$K13*V$10)</f>
        <v>3879763.0666666664</v>
      </c>
      <c r="W13" s="104"/>
      <c r="X13" s="105">
        <f t="shared" ref="X13:X18" si="8">(W13/12*2*$E13*$G13*$I13*$K13*X$10)+(W13/12*10*$F13*$G13*$I13*$K13*X$10)</f>
        <v>0</v>
      </c>
      <c r="Y13" s="104"/>
      <c r="Z13" s="105">
        <f t="shared" ref="Z13:Z18" si="9">(Y13/12*2*$E13*$G13*$I13*$K13*Z$10)+(Y13/12*10*$F13*$G13*$I13*$K13*Z$10)</f>
        <v>0</v>
      </c>
      <c r="AA13" s="106"/>
      <c r="AB13" s="105">
        <f t="shared" ref="AB13:AB18" si="10">(AA13/12*2*$E13*$G13*$I13*$K13*AB$10)+(AA13/12*10*$F13*$G13*$I13*$K13*AB$10)</f>
        <v>0</v>
      </c>
      <c r="AC13" s="106"/>
      <c r="AD13" s="105">
        <f t="shared" ref="AD13:AD18" si="11">(AC13/12*2*$E13*$G13*$I13*$K13*AD$10)+(AC13/12*10*$F13*$G13*$I13*$K13*AD$10)</f>
        <v>0</v>
      </c>
      <c r="AE13" s="106"/>
      <c r="AF13" s="106">
        <f t="shared" ref="AF13:AF18" si="12">SUM(AE13/12*2*$E13*$G13*$I13*$L13*$AF$10)+(AE13/12*10*$F13*$G13*$I13*$L13*$AF$10)</f>
        <v>0</v>
      </c>
      <c r="AG13" s="106"/>
      <c r="AH13" s="107">
        <f t="shared" ref="AH13:AH18" si="13">SUM(AG13/12*2*$E13*$G13*$I13*$L13*$AH$10)+(AG13/12*10*$F13*$G13*$I13*$L13*$AH$10)</f>
        <v>0</v>
      </c>
      <c r="AI13" s="104"/>
      <c r="AJ13" s="105">
        <f t="shared" ref="AJ13:AJ18" si="14">(AI13/12*2*$E13*$G13*$I13*$K13*AJ$10)+(AI13/12*10*$F13*$G13*$I13*$K13*AJ$10)</f>
        <v>0</v>
      </c>
      <c r="AK13" s="104"/>
      <c r="AL13" s="105">
        <f t="shared" ref="AL13:AL18" si="15">(AK13/12*2*$E13*$G13*$I13*$K13*AL$10)+(AK13/12*10*$F13*$G13*$I13*$K13*AL$10)</f>
        <v>0</v>
      </c>
      <c r="AM13" s="104"/>
      <c r="AN13" s="105">
        <f t="shared" ref="AN13:AN18" si="16">(AM13/12*2*$E13*$G13*$I13*$K13*AN$10)+(AM13/12*10*$F13*$G13*$I13*$K13*AN$10)</f>
        <v>0</v>
      </c>
      <c r="AO13" s="108">
        <v>1786</v>
      </c>
      <c r="AP13" s="105">
        <f t="shared" ref="AP13:AP18" si="17">(AO13/12*2*$E13*$G13*$I13*$K13*AP$10)+(AO13/12*10*$F13*$G13*$I13*$K13*AP$10)</f>
        <v>34646284.185333334</v>
      </c>
      <c r="AQ13" s="104"/>
      <c r="AR13" s="105">
        <f t="shared" ref="AR13:AR18" si="18">(AQ13/12*2*$E13*$G13*$I13*$K13*AR$10)+(AQ13/12*10*$F13*$G13*$I13*$K13*AR$10)</f>
        <v>0</v>
      </c>
      <c r="AS13" s="104"/>
      <c r="AT13" s="105">
        <f t="shared" ref="AT13:AT18" si="19">(AS13/12*2*$E13*$G13*$I13*$K13*AT$10)+(AS13/12*10*$F13*$G13*$I13*$K13*AT$10)</f>
        <v>0</v>
      </c>
      <c r="AU13" s="104"/>
      <c r="AV13" s="105">
        <f t="shared" ref="AV13:AV18" si="20">(AU13/12*2*$E13*$G13*$I13*$K13*AV$10)+(AU13/12*10*$F13*$G13*$I13*$K13*AV$10)</f>
        <v>0</v>
      </c>
      <c r="AW13" s="104"/>
      <c r="AX13" s="105">
        <f t="shared" ref="AX13:AX18" si="21">(AW13/12*2*$E13*$G13*$I13*$K13*AX$10)+(AW13/12*10*$F13*$G13*$I13*$K13*AX$10)</f>
        <v>0</v>
      </c>
      <c r="AY13" s="104">
        <v>618</v>
      </c>
      <c r="AZ13" s="105">
        <f t="shared" ref="AZ13:AZ18" si="22">(AY13/12*2*$E13*$G13*$I13*$K13*AZ$10)+(AY13/12*10*$F13*$G13*$I13*$K13*AZ$10)</f>
        <v>11988467.875999998</v>
      </c>
      <c r="BA13" s="104"/>
      <c r="BB13" s="105">
        <f t="shared" ref="BB13:BB18" si="23">(BA13/12*2*$E13*$G13*$I13*$K13*BB$10)+(BA13/12*10*$F13*$G13*$I13*$K13*BB$10)</f>
        <v>0</v>
      </c>
      <c r="BC13" s="104"/>
      <c r="BD13" s="105">
        <f t="shared" ref="BD13:BD18" si="24">(BC13/12*2*$E13*$G13*$I13*$K13*BD$10)+(BC13/12*10*$F13*$G13*$I13*$K13*BD$10)</f>
        <v>0</v>
      </c>
      <c r="BE13" s="104"/>
      <c r="BF13" s="105">
        <f t="shared" ref="BF13:BF18" si="25">(BE13/12*2*$E13*$G13*$I13*$K13*BF$10)+(BE13/12*10*$F13*$G13*$I13*$K13*BF$10)</f>
        <v>0</v>
      </c>
      <c r="BG13" s="104"/>
      <c r="BH13" s="105">
        <f t="shared" ref="BH13:BH18" si="26">(BG13/12*2*$E13*$G13*$I13*$K13*BH$10)+(BG13/12*10*$F13*$G13*$I13*$K13*BH$10)</f>
        <v>0</v>
      </c>
      <c r="BI13" s="104"/>
      <c r="BJ13" s="105">
        <f t="shared" ref="BJ13:BJ18" si="27">(BI13/12*2*$E13*$G13*$I13*$K13*BJ$10)+(BI13/12*10*$F13*$G13*$I13*$K13*BJ$10)</f>
        <v>0</v>
      </c>
      <c r="BK13" s="104"/>
      <c r="BL13" s="105">
        <f t="shared" ref="BL13:BL18" si="28">(BK13/12*2*$E13*$G13*$I13*$K13*BL$10)+(BK13/12*10*$F13*$G13*$I13*$K13*BL$10)</f>
        <v>0</v>
      </c>
      <c r="BM13" s="104"/>
      <c r="BN13" s="105">
        <f t="shared" ref="BN13:BN18" si="29">(BM13/12*2*$E13*$G13*$I13*$K13*BN$10)+(BM13/12*10*$F13*$G13*$I13*$K13*BN$10)</f>
        <v>0</v>
      </c>
      <c r="BO13" s="109"/>
      <c r="BP13" s="105">
        <f t="shared" ref="BP13:BP18" si="30">(BO13/12*2*$E13*$G13*$I13*$K13*BP$10)+(BO13/12*10*$F13*$G13*$I13*$K13*BP$10)</f>
        <v>0</v>
      </c>
      <c r="BQ13" s="104"/>
      <c r="BR13" s="105">
        <f t="shared" ref="BR13:BR18" si="31">(BQ13/12*2*$E13*$G13*$I13*$K13*BR$10)+(BQ13/12*10*$F13*$G13*$I13*$K13*BR$10)</f>
        <v>0</v>
      </c>
      <c r="BS13" s="106"/>
      <c r="BT13" s="105">
        <f t="shared" ref="BT13:BT18" si="32">(BS13/12*2*$E13*$G13*$I13*$K13*BT$10)+(BS13/12*10*$F13*$G13*$I13*$K13*BT$10)</f>
        <v>0</v>
      </c>
      <c r="BU13" s="104"/>
      <c r="BV13" s="105">
        <f t="shared" ref="BV13:BV18" si="33">(BU13/12*2*$E13*$G13*$I13*$K13*BV$10)+(BU13/12*10*$F13*$G13*$I13*$K13*BV$10)</f>
        <v>0</v>
      </c>
      <c r="BW13" s="104"/>
      <c r="BX13" s="105">
        <f t="shared" ref="BX13:BX18" si="34">(BW13/12*2*$E13*$G13*$I13*$K13*BX$10)+(BW13/12*10*$F13*$G13*$I13*$K13*BX$10)</f>
        <v>0</v>
      </c>
      <c r="BY13" s="104"/>
      <c r="BZ13" s="105">
        <f t="shared" ref="BZ13:BZ18" si="35">(BY13/12*2*$E13*$G13*$I13*$K13*BZ$10)+(BY13/12*10*$F13*$G13*$I13*$K13*BZ$10)</f>
        <v>0</v>
      </c>
      <c r="CA13" s="104">
        <v>20</v>
      </c>
      <c r="CB13" s="105">
        <f t="shared" ref="CB13:CB18" si="36">(CA13/12*2*$E13*$G13*$I13*$K13*CB$10)+(CA13/12*10*$F13*$G13*$I13*$K13*CB$10)</f>
        <v>387976.30666666664</v>
      </c>
      <c r="CC13" s="106"/>
      <c r="CD13" s="107">
        <f t="shared" ref="CD13:CD18" si="37">SUM(CC13/12*2*$E13*$G13*$I13*$L13*CD$10)+(CC13/12*10*$F13*$G13*$I13*$L13*$CD$10)</f>
        <v>0</v>
      </c>
      <c r="CE13" s="104"/>
      <c r="CF13" s="107">
        <f t="shared" ref="CF13:CF18" si="38">SUM(CE13/12*2*$E13*$G13*$I13*$L13*CF$10)+(CE13/12*10*$F13*$G13*$I13*$L13*CF$10)</f>
        <v>0</v>
      </c>
      <c r="CG13" s="106"/>
      <c r="CH13" s="107">
        <f t="shared" ref="CH13:CH18" si="39">SUM(CG13/12*2*$E13*$G13*$I13*$L13*CH$10)+(CG13/12*10*$F13*$G13*$I13*$L13*CH$10)</f>
        <v>0</v>
      </c>
      <c r="CI13" s="106"/>
      <c r="CJ13" s="107">
        <f t="shared" ref="CJ13:CJ18" si="40">SUM(CI13/12*2*$E13*$G13*$I13*$L13*CJ$10)+(CI13/12*10*$F13*$G13*$I13*$L13*CJ$10)</f>
        <v>0</v>
      </c>
      <c r="CK13" s="106">
        <v>370</v>
      </c>
      <c r="CL13" s="107">
        <f t="shared" ref="CL13:CL18" si="41">SUM(CK13/12*2*$E13*$G13*$I13*$L13*CL$10)+(CK13/12*10*$F13*$G13*$I13*$L13*CL$10)</f>
        <v>8613074.0079999976</v>
      </c>
      <c r="CM13" s="104"/>
      <c r="CN13" s="107">
        <f t="shared" ref="CN13:CN18" si="42">SUM(CM13/12*2*$E13*$G13*$I13*$L13*CN$10)+(CM13/12*10*$F13*$G13*$I13*$L13*CN$10)</f>
        <v>0</v>
      </c>
      <c r="CO13" s="104"/>
      <c r="CP13" s="107">
        <f t="shared" ref="CP13:CP18" si="43">SUM(CO13/12*2*$E13*$G13*$I13*$L13*CP$10)+(CO13/12*10*$F13*$G13*$I13*$L13*CP$10)</f>
        <v>0</v>
      </c>
      <c r="CQ13" s="106"/>
      <c r="CR13" s="107">
        <f t="shared" ref="CR13:CR18" si="44">SUM(CQ13/12*2*$E13*$G13*$I13*$L13*CR$10)+(CQ13/12*10*$F13*$G13*$I13*$L13*CR$10)</f>
        <v>0</v>
      </c>
      <c r="CS13" s="104"/>
      <c r="CT13" s="107">
        <f t="shared" ref="CT13:CT18" si="45">SUM(CS13/12*2*$E13*$G13*$I13*$L13*CT$10)+(CS13/12*10*$F13*$G13*$I13*$L13*CT$10)</f>
        <v>0</v>
      </c>
      <c r="CU13" s="104"/>
      <c r="CV13" s="107">
        <f t="shared" ref="CV13:CV18" si="46">SUM(CU13/12*2*$E13*$G13*$I13*$L13*CV$10)+(CU13/12*10*$F13*$G13*$I13*$L13*CV$10)</f>
        <v>0</v>
      </c>
      <c r="CW13" s="104"/>
      <c r="CX13" s="107">
        <f t="shared" ref="CX13:CX18" si="47">SUM(CW13/12*2*$E13*$G13*$I13*$L13*CX$10)+(CW13/12*10*$F13*$G13*$I13*$L13*CX$10)</f>
        <v>0</v>
      </c>
      <c r="CY13" s="104"/>
      <c r="CZ13" s="107">
        <f t="shared" ref="CZ13:CZ18" si="48">SUM(CY13/12*2*$E13*$G13*$I13*$L13*CZ$10)+(CY13/12*10*$F13*$G13*$I13*$L13*CZ$10)</f>
        <v>0</v>
      </c>
      <c r="DA13" s="104"/>
      <c r="DB13" s="107">
        <f t="shared" ref="DB13:DB18" si="49">SUM(DA13/12*2*$E13*$G13*$I13*$L13*DB$10)+(DA13/12*10*$F13*$G13*$I13*$L13*DB$10)</f>
        <v>0</v>
      </c>
      <c r="DC13" s="104"/>
      <c r="DD13" s="107">
        <f t="shared" ref="DD13:DD18" si="50">SUM(DC13/12*2*$E13*$G13*$I13*$L13*DD$10)+(DC13/12*10*$F13*$G13*$I13*$L13*DD$10)</f>
        <v>0</v>
      </c>
      <c r="DE13" s="104"/>
      <c r="DF13" s="106">
        <f t="shared" ref="DF13:DF18" si="51">SUM(DE13/12*2*$E13*$G13*$I13*$L13*DF$10)+(DE13/12*10*$F13*$G13*$I13*$L13*DF$10)</f>
        <v>0</v>
      </c>
      <c r="DG13" s="104"/>
      <c r="DH13" s="107">
        <f t="shared" ref="DH13:DH18" si="52">SUM(DG13/12*2*$E13*$G13*$I13*$L13*DH$10)+(DG13/12*10*$F13*$G13*$I13*$L13*DH$10)</f>
        <v>0</v>
      </c>
      <c r="DI13" s="104"/>
      <c r="DJ13" s="107">
        <f t="shared" ref="DJ13:DJ18" si="53">SUM(DI13/12*2*$E13*$G13*$I13*$M13*DJ$10)+(DI13/12*10*$F13*$G13*$I13*$M13*DJ$10)</f>
        <v>0</v>
      </c>
      <c r="DK13" s="104"/>
      <c r="DL13" s="107">
        <f t="shared" ref="DL13:DL18" si="54">SUM(DK13/12*2*$E13*$G13*$I13*$N13*DL$10)+(DK13/12*10*$F13*$G13*$I13*$N13*DL$10)</f>
        <v>0</v>
      </c>
      <c r="DM13" s="104"/>
      <c r="DN13" s="105">
        <f t="shared" ref="DN13:DN18" si="55">(DM13/12*2*$E13*$G13*$I13*$K13*DN$10)+(DM13/12*10*$F13*$G13*$I13*$K13*DN$10)</f>
        <v>0</v>
      </c>
      <c r="DO13" s="104"/>
      <c r="DP13" s="105">
        <f t="shared" ref="DP13:DP18" si="56">(DO13/12*2*$E13*$G13*$I13*$K13*DP$10)+(DO13/12*10*$F13*$G13*$I13*$K13*DP$10)</f>
        <v>0</v>
      </c>
      <c r="DQ13" s="104"/>
      <c r="DR13" s="107">
        <f t="shared" ref="DR13:DR18" si="57">SUM(DQ13/12*2*$E13*$G13*$I13)+(DQ13/12*10*$F13*$G13*$I13)</f>
        <v>0</v>
      </c>
      <c r="DS13" s="104"/>
      <c r="DT13" s="106"/>
      <c r="DU13" s="104"/>
      <c r="DV13" s="105">
        <f t="shared" ref="DV13:DV18" si="58">(DU13/12*2*$E13*$G13*$I13*$K13*DV$10)+(DU13/12*10*$F13*$G13*$I13*$K13*DV$10)</f>
        <v>0</v>
      </c>
      <c r="DW13" s="104"/>
      <c r="DX13" s="105">
        <f t="shared" ref="DX13:DX18" si="59">(DW13/12*2*$E13*$G13*$I13*$K13*DX$10)+(DW13/12*10*$F13*$G13*$I13*$K13*DX$10)</f>
        <v>0</v>
      </c>
      <c r="DY13" s="104"/>
      <c r="DZ13" s="106"/>
      <c r="EA13" s="110"/>
      <c r="EB13" s="110"/>
      <c r="EC13" s="104"/>
      <c r="ED13" s="106"/>
      <c r="EE13" s="104"/>
      <c r="EF13" s="104"/>
      <c r="EG13" s="104"/>
      <c r="EH13" s="111">
        <f t="shared" ref="EH13:EH18" si="60">(EG13/12*2*$E13*$G13*$I13*$K13)+(EG13/12*10*$F13*$G13*$I13*$K13)</f>
        <v>0</v>
      </c>
      <c r="EI13" s="112">
        <f t="shared" ref="EI13:EJ22" si="61">SUM(O13,Q13,S13,U13,W13,Y13,AA13,AC13,AE13,AG13,AI13,AK13,AM13,AO13,AQ13,AS13,AU13,AW13,AY13,BA13,BC13,BE13,BG13,BI13,BK13,BM13,BO13,BQ13,BS13,BU13,BW13,BY13,CA13,CC13,CE13,CG13,CI13,CK13,CM13,CO13,CQ13,CS13,CU13,CW13,CY13,DA13,DC13,DE13,DG13,DI13,DK13,DM13,DO13,DQ13,DS13,DU13,DW13,DY13,EA13,EC13,EE13)</f>
        <v>2994</v>
      </c>
      <c r="EJ13" s="112">
        <f t="shared" si="61"/>
        <v>59515565.442666665</v>
      </c>
    </row>
    <row r="14" spans="1:140" s="3" customFormat="1" ht="25.5" hidden="1" customHeight="1" x14ac:dyDescent="0.25">
      <c r="A14" s="95"/>
      <c r="B14" s="95">
        <v>2</v>
      </c>
      <c r="C14" s="96" t="s">
        <v>151</v>
      </c>
      <c r="D14" s="97" t="s">
        <v>152</v>
      </c>
      <c r="E14" s="98">
        <v>16026</v>
      </c>
      <c r="F14" s="98">
        <v>16828</v>
      </c>
      <c r="G14" s="99">
        <v>0.66</v>
      </c>
      <c r="H14" s="100"/>
      <c r="I14" s="101">
        <v>1</v>
      </c>
      <c r="J14" s="102"/>
      <c r="K14" s="103">
        <v>1.4</v>
      </c>
      <c r="L14" s="103">
        <v>1.68</v>
      </c>
      <c r="M14" s="103">
        <v>2.23</v>
      </c>
      <c r="N14" s="103">
        <v>2.57</v>
      </c>
      <c r="O14" s="104"/>
      <c r="P14" s="105">
        <f t="shared" si="4"/>
        <v>0</v>
      </c>
      <c r="Q14" s="106"/>
      <c r="R14" s="105">
        <f t="shared" si="5"/>
        <v>0</v>
      </c>
      <c r="S14" s="106"/>
      <c r="T14" s="105">
        <f t="shared" si="6"/>
        <v>0</v>
      </c>
      <c r="U14" s="104">
        <v>10</v>
      </c>
      <c r="V14" s="105">
        <f t="shared" si="7"/>
        <v>154255.64000000001</v>
      </c>
      <c r="W14" s="104"/>
      <c r="X14" s="105">
        <f t="shared" si="8"/>
        <v>0</v>
      </c>
      <c r="Y14" s="104"/>
      <c r="Z14" s="105">
        <f t="shared" si="9"/>
        <v>0</v>
      </c>
      <c r="AA14" s="106"/>
      <c r="AB14" s="105">
        <f t="shared" si="10"/>
        <v>0</v>
      </c>
      <c r="AC14" s="106"/>
      <c r="AD14" s="105">
        <f t="shared" si="11"/>
        <v>0</v>
      </c>
      <c r="AE14" s="106"/>
      <c r="AF14" s="106">
        <f t="shared" si="12"/>
        <v>0</v>
      </c>
      <c r="AG14" s="106"/>
      <c r="AH14" s="107">
        <f t="shared" si="13"/>
        <v>0</v>
      </c>
      <c r="AI14" s="104"/>
      <c r="AJ14" s="105">
        <f t="shared" si="14"/>
        <v>0</v>
      </c>
      <c r="AK14" s="104"/>
      <c r="AL14" s="105">
        <f t="shared" si="15"/>
        <v>0</v>
      </c>
      <c r="AM14" s="104"/>
      <c r="AN14" s="105">
        <f t="shared" si="16"/>
        <v>0</v>
      </c>
      <c r="AO14" s="108">
        <v>513</v>
      </c>
      <c r="AP14" s="105">
        <f t="shared" si="17"/>
        <v>7913314.3320000004</v>
      </c>
      <c r="AQ14" s="104"/>
      <c r="AR14" s="105">
        <f t="shared" si="18"/>
        <v>0</v>
      </c>
      <c r="AS14" s="104"/>
      <c r="AT14" s="105">
        <f t="shared" si="19"/>
        <v>0</v>
      </c>
      <c r="AU14" s="104"/>
      <c r="AV14" s="105">
        <f t="shared" si="20"/>
        <v>0</v>
      </c>
      <c r="AW14" s="104"/>
      <c r="AX14" s="105">
        <f t="shared" si="21"/>
        <v>0</v>
      </c>
      <c r="AY14" s="104"/>
      <c r="AZ14" s="105">
        <f t="shared" si="22"/>
        <v>0</v>
      </c>
      <c r="BA14" s="104"/>
      <c r="BB14" s="105">
        <f t="shared" si="23"/>
        <v>0</v>
      </c>
      <c r="BC14" s="104"/>
      <c r="BD14" s="105">
        <f t="shared" si="24"/>
        <v>0</v>
      </c>
      <c r="BE14" s="104"/>
      <c r="BF14" s="105">
        <f t="shared" si="25"/>
        <v>0</v>
      </c>
      <c r="BG14" s="104"/>
      <c r="BH14" s="105">
        <f t="shared" si="26"/>
        <v>0</v>
      </c>
      <c r="BI14" s="104"/>
      <c r="BJ14" s="105">
        <f t="shared" si="27"/>
        <v>0</v>
      </c>
      <c r="BK14" s="104"/>
      <c r="BL14" s="105">
        <f t="shared" si="28"/>
        <v>0</v>
      </c>
      <c r="BM14" s="104"/>
      <c r="BN14" s="105">
        <f t="shared" si="29"/>
        <v>0</v>
      </c>
      <c r="BO14" s="109"/>
      <c r="BP14" s="105">
        <f t="shared" si="30"/>
        <v>0</v>
      </c>
      <c r="BQ14" s="104"/>
      <c r="BR14" s="105">
        <f t="shared" si="31"/>
        <v>0</v>
      </c>
      <c r="BS14" s="106"/>
      <c r="BT14" s="105">
        <f t="shared" si="32"/>
        <v>0</v>
      </c>
      <c r="BU14" s="104"/>
      <c r="BV14" s="105">
        <f t="shared" si="33"/>
        <v>0</v>
      </c>
      <c r="BW14" s="104"/>
      <c r="BX14" s="105">
        <f t="shared" si="34"/>
        <v>0</v>
      </c>
      <c r="BY14" s="104"/>
      <c r="BZ14" s="105">
        <f t="shared" si="35"/>
        <v>0</v>
      </c>
      <c r="CA14" s="104">
        <v>2</v>
      </c>
      <c r="CB14" s="105">
        <f t="shared" si="36"/>
        <v>30851.127999999997</v>
      </c>
      <c r="CC14" s="106"/>
      <c r="CD14" s="107">
        <f t="shared" si="37"/>
        <v>0</v>
      </c>
      <c r="CE14" s="104"/>
      <c r="CF14" s="107">
        <f t="shared" si="38"/>
        <v>0</v>
      </c>
      <c r="CG14" s="106"/>
      <c r="CH14" s="107">
        <f t="shared" si="39"/>
        <v>0</v>
      </c>
      <c r="CI14" s="106"/>
      <c r="CJ14" s="107">
        <f t="shared" si="40"/>
        <v>0</v>
      </c>
      <c r="CK14" s="106"/>
      <c r="CL14" s="107">
        <f t="shared" si="41"/>
        <v>0</v>
      </c>
      <c r="CM14" s="104"/>
      <c r="CN14" s="107">
        <f t="shared" si="42"/>
        <v>0</v>
      </c>
      <c r="CO14" s="104"/>
      <c r="CP14" s="107">
        <f t="shared" si="43"/>
        <v>0</v>
      </c>
      <c r="CQ14" s="106"/>
      <c r="CR14" s="107">
        <f t="shared" si="44"/>
        <v>0</v>
      </c>
      <c r="CS14" s="104"/>
      <c r="CT14" s="107">
        <f t="shared" si="45"/>
        <v>0</v>
      </c>
      <c r="CU14" s="104"/>
      <c r="CV14" s="107">
        <f t="shared" si="46"/>
        <v>0</v>
      </c>
      <c r="CW14" s="104"/>
      <c r="CX14" s="107">
        <f t="shared" si="47"/>
        <v>0</v>
      </c>
      <c r="CY14" s="104"/>
      <c r="CZ14" s="107">
        <f t="shared" si="48"/>
        <v>0</v>
      </c>
      <c r="DA14" s="104"/>
      <c r="DB14" s="107">
        <f t="shared" si="49"/>
        <v>0</v>
      </c>
      <c r="DC14" s="104"/>
      <c r="DD14" s="107">
        <f t="shared" si="50"/>
        <v>0</v>
      </c>
      <c r="DE14" s="104"/>
      <c r="DF14" s="106">
        <f t="shared" si="51"/>
        <v>0</v>
      </c>
      <c r="DG14" s="104"/>
      <c r="DH14" s="107">
        <f t="shared" si="52"/>
        <v>0</v>
      </c>
      <c r="DI14" s="104"/>
      <c r="DJ14" s="107">
        <f t="shared" si="53"/>
        <v>0</v>
      </c>
      <c r="DK14" s="104"/>
      <c r="DL14" s="107">
        <f t="shared" si="54"/>
        <v>0</v>
      </c>
      <c r="DM14" s="104"/>
      <c r="DN14" s="105">
        <f t="shared" si="55"/>
        <v>0</v>
      </c>
      <c r="DO14" s="104"/>
      <c r="DP14" s="105">
        <f t="shared" si="56"/>
        <v>0</v>
      </c>
      <c r="DQ14" s="104"/>
      <c r="DR14" s="107">
        <f t="shared" si="57"/>
        <v>0</v>
      </c>
      <c r="DS14" s="104"/>
      <c r="DT14" s="106"/>
      <c r="DU14" s="104"/>
      <c r="DV14" s="105">
        <f t="shared" si="58"/>
        <v>0</v>
      </c>
      <c r="DW14" s="104"/>
      <c r="DX14" s="105">
        <f t="shared" si="59"/>
        <v>0</v>
      </c>
      <c r="DY14" s="104"/>
      <c r="DZ14" s="106"/>
      <c r="EA14" s="110"/>
      <c r="EB14" s="110"/>
      <c r="EC14" s="104"/>
      <c r="ED14" s="106"/>
      <c r="EE14" s="104"/>
      <c r="EF14" s="104"/>
      <c r="EG14" s="104"/>
      <c r="EH14" s="111">
        <f t="shared" si="60"/>
        <v>0</v>
      </c>
      <c r="EI14" s="112">
        <f t="shared" si="61"/>
        <v>525</v>
      </c>
      <c r="EJ14" s="112">
        <f t="shared" si="61"/>
        <v>8098421.0999999996</v>
      </c>
    </row>
    <row r="15" spans="1:140" s="3" customFormat="1" ht="30" hidden="1" customHeight="1" x14ac:dyDescent="0.25">
      <c r="A15" s="95"/>
      <c r="B15" s="95">
        <v>3</v>
      </c>
      <c r="C15" s="96" t="s">
        <v>153</v>
      </c>
      <c r="D15" s="97" t="s">
        <v>154</v>
      </c>
      <c r="E15" s="98">
        <v>16026</v>
      </c>
      <c r="F15" s="98">
        <v>16828</v>
      </c>
      <c r="G15" s="103">
        <v>0.71</v>
      </c>
      <c r="H15" s="100"/>
      <c r="I15" s="101">
        <v>1</v>
      </c>
      <c r="J15" s="102"/>
      <c r="K15" s="103">
        <v>1.4</v>
      </c>
      <c r="L15" s="103">
        <v>1.68</v>
      </c>
      <c r="M15" s="103">
        <v>2.23</v>
      </c>
      <c r="N15" s="103">
        <v>2.57</v>
      </c>
      <c r="O15" s="104"/>
      <c r="P15" s="105">
        <f t="shared" si="4"/>
        <v>0</v>
      </c>
      <c r="Q15" s="106"/>
      <c r="R15" s="105">
        <f t="shared" si="5"/>
        <v>0</v>
      </c>
      <c r="S15" s="106"/>
      <c r="T15" s="105">
        <f t="shared" si="6"/>
        <v>0</v>
      </c>
      <c r="U15" s="104">
        <v>490</v>
      </c>
      <c r="V15" s="105">
        <f t="shared" si="7"/>
        <v>8131141.9933333332</v>
      </c>
      <c r="W15" s="104"/>
      <c r="X15" s="105">
        <f t="shared" si="8"/>
        <v>0</v>
      </c>
      <c r="Y15" s="104"/>
      <c r="Z15" s="105">
        <f t="shared" si="9"/>
        <v>0</v>
      </c>
      <c r="AA15" s="106">
        <v>41</v>
      </c>
      <c r="AB15" s="105">
        <f t="shared" si="10"/>
        <v>680360.86066666653</v>
      </c>
      <c r="AC15" s="106"/>
      <c r="AD15" s="105">
        <f t="shared" si="11"/>
        <v>0</v>
      </c>
      <c r="AE15" s="106"/>
      <c r="AF15" s="106">
        <f t="shared" si="12"/>
        <v>0</v>
      </c>
      <c r="AG15" s="106"/>
      <c r="AH15" s="107">
        <f t="shared" si="13"/>
        <v>0</v>
      </c>
      <c r="AI15" s="104">
        <v>33</v>
      </c>
      <c r="AJ15" s="105">
        <f t="shared" si="14"/>
        <v>547607.522</v>
      </c>
      <c r="AK15" s="104"/>
      <c r="AL15" s="105">
        <f t="shared" si="15"/>
        <v>0</v>
      </c>
      <c r="AM15" s="104"/>
      <c r="AN15" s="105">
        <f t="shared" si="16"/>
        <v>0</v>
      </c>
      <c r="AO15" s="108">
        <v>128</v>
      </c>
      <c r="AP15" s="105">
        <f t="shared" si="17"/>
        <v>2124053.4186666664</v>
      </c>
      <c r="AQ15" s="104">
        <v>80</v>
      </c>
      <c r="AR15" s="105">
        <f t="shared" si="18"/>
        <v>1327533.3866666665</v>
      </c>
      <c r="AS15" s="104"/>
      <c r="AT15" s="105">
        <f t="shared" si="19"/>
        <v>0</v>
      </c>
      <c r="AU15" s="104"/>
      <c r="AV15" s="105">
        <f t="shared" si="20"/>
        <v>0</v>
      </c>
      <c r="AW15" s="104"/>
      <c r="AX15" s="105">
        <f t="shared" si="21"/>
        <v>0</v>
      </c>
      <c r="AY15" s="104"/>
      <c r="AZ15" s="105">
        <f t="shared" si="22"/>
        <v>0</v>
      </c>
      <c r="BA15" s="104"/>
      <c r="BB15" s="105">
        <f t="shared" si="23"/>
        <v>0</v>
      </c>
      <c r="BC15" s="104"/>
      <c r="BD15" s="105">
        <f t="shared" si="24"/>
        <v>0</v>
      </c>
      <c r="BE15" s="104"/>
      <c r="BF15" s="105">
        <f t="shared" si="25"/>
        <v>0</v>
      </c>
      <c r="BG15" s="104"/>
      <c r="BH15" s="105">
        <f t="shared" si="26"/>
        <v>0</v>
      </c>
      <c r="BI15" s="104"/>
      <c r="BJ15" s="105">
        <f t="shared" si="27"/>
        <v>0</v>
      </c>
      <c r="BK15" s="104"/>
      <c r="BL15" s="105">
        <f t="shared" si="28"/>
        <v>0</v>
      </c>
      <c r="BM15" s="104"/>
      <c r="BN15" s="105">
        <f t="shared" si="29"/>
        <v>0</v>
      </c>
      <c r="BO15" s="109"/>
      <c r="BP15" s="105">
        <f t="shared" si="30"/>
        <v>0</v>
      </c>
      <c r="BQ15" s="104"/>
      <c r="BR15" s="105">
        <f t="shared" si="31"/>
        <v>0</v>
      </c>
      <c r="BS15" s="106"/>
      <c r="BT15" s="105">
        <f t="shared" si="32"/>
        <v>0</v>
      </c>
      <c r="BU15" s="104"/>
      <c r="BV15" s="105">
        <f t="shared" si="33"/>
        <v>0</v>
      </c>
      <c r="BW15" s="104"/>
      <c r="BX15" s="105">
        <f t="shared" si="34"/>
        <v>0</v>
      </c>
      <c r="BY15" s="104"/>
      <c r="BZ15" s="105">
        <f t="shared" si="35"/>
        <v>0</v>
      </c>
      <c r="CA15" s="104"/>
      <c r="CB15" s="105">
        <f t="shared" si="36"/>
        <v>0</v>
      </c>
      <c r="CC15" s="106"/>
      <c r="CD15" s="107">
        <f t="shared" si="37"/>
        <v>0</v>
      </c>
      <c r="CE15" s="104"/>
      <c r="CF15" s="107">
        <f t="shared" si="38"/>
        <v>0</v>
      </c>
      <c r="CG15" s="106"/>
      <c r="CH15" s="107">
        <f t="shared" si="39"/>
        <v>0</v>
      </c>
      <c r="CI15" s="106"/>
      <c r="CJ15" s="107">
        <f t="shared" si="40"/>
        <v>0</v>
      </c>
      <c r="CK15" s="106"/>
      <c r="CL15" s="107">
        <f t="shared" si="41"/>
        <v>0</v>
      </c>
      <c r="CM15" s="104"/>
      <c r="CN15" s="107">
        <f t="shared" si="42"/>
        <v>0</v>
      </c>
      <c r="CO15" s="104"/>
      <c r="CP15" s="107">
        <f t="shared" si="43"/>
        <v>0</v>
      </c>
      <c r="CQ15" s="106"/>
      <c r="CR15" s="107">
        <f t="shared" si="44"/>
        <v>0</v>
      </c>
      <c r="CS15" s="104"/>
      <c r="CT15" s="107">
        <f t="shared" si="45"/>
        <v>0</v>
      </c>
      <c r="CU15" s="104"/>
      <c r="CV15" s="107">
        <f t="shared" si="46"/>
        <v>0</v>
      </c>
      <c r="CW15" s="104"/>
      <c r="CX15" s="107">
        <f t="shared" si="47"/>
        <v>0</v>
      </c>
      <c r="CY15" s="104"/>
      <c r="CZ15" s="107">
        <f t="shared" si="48"/>
        <v>0</v>
      </c>
      <c r="DA15" s="104"/>
      <c r="DB15" s="107">
        <f t="shared" si="49"/>
        <v>0</v>
      </c>
      <c r="DC15" s="104"/>
      <c r="DD15" s="107">
        <f t="shared" si="50"/>
        <v>0</v>
      </c>
      <c r="DE15" s="104"/>
      <c r="DF15" s="106">
        <f t="shared" si="51"/>
        <v>0</v>
      </c>
      <c r="DG15" s="104"/>
      <c r="DH15" s="107">
        <f t="shared" si="52"/>
        <v>0</v>
      </c>
      <c r="DI15" s="104"/>
      <c r="DJ15" s="107">
        <f t="shared" si="53"/>
        <v>0</v>
      </c>
      <c r="DK15" s="104"/>
      <c r="DL15" s="107">
        <f t="shared" si="54"/>
        <v>0</v>
      </c>
      <c r="DM15" s="104"/>
      <c r="DN15" s="105">
        <f t="shared" si="55"/>
        <v>0</v>
      </c>
      <c r="DO15" s="104"/>
      <c r="DP15" s="105">
        <f t="shared" si="56"/>
        <v>0</v>
      </c>
      <c r="DQ15" s="104"/>
      <c r="DR15" s="107">
        <f t="shared" si="57"/>
        <v>0</v>
      </c>
      <c r="DS15" s="104"/>
      <c r="DT15" s="106"/>
      <c r="DU15" s="104"/>
      <c r="DV15" s="105">
        <f t="shared" si="58"/>
        <v>0</v>
      </c>
      <c r="DW15" s="104"/>
      <c r="DX15" s="105">
        <f t="shared" si="59"/>
        <v>0</v>
      </c>
      <c r="DY15" s="104"/>
      <c r="DZ15" s="106"/>
      <c r="EA15" s="110"/>
      <c r="EB15" s="110"/>
      <c r="EC15" s="104"/>
      <c r="ED15" s="106"/>
      <c r="EE15" s="104"/>
      <c r="EF15" s="104"/>
      <c r="EG15" s="104"/>
      <c r="EH15" s="111">
        <f t="shared" si="60"/>
        <v>0</v>
      </c>
      <c r="EI15" s="112">
        <f t="shared" si="61"/>
        <v>772</v>
      </c>
      <c r="EJ15" s="112">
        <f t="shared" si="61"/>
        <v>12810697.181333333</v>
      </c>
    </row>
    <row r="16" spans="1:140" s="3" customFormat="1" ht="30" hidden="1" customHeight="1" x14ac:dyDescent="0.25">
      <c r="A16" s="95"/>
      <c r="B16" s="95">
        <v>4</v>
      </c>
      <c r="C16" s="96" t="s">
        <v>155</v>
      </c>
      <c r="D16" s="97" t="s">
        <v>156</v>
      </c>
      <c r="E16" s="98">
        <v>16026</v>
      </c>
      <c r="F16" s="98">
        <v>16828</v>
      </c>
      <c r="G16" s="103">
        <v>1.06</v>
      </c>
      <c r="H16" s="100"/>
      <c r="I16" s="101">
        <v>1</v>
      </c>
      <c r="J16" s="102"/>
      <c r="K16" s="103">
        <v>1.4</v>
      </c>
      <c r="L16" s="103">
        <v>1.68</v>
      </c>
      <c r="M16" s="103">
        <v>2.23</v>
      </c>
      <c r="N16" s="103">
        <v>2.57</v>
      </c>
      <c r="O16" s="104"/>
      <c r="P16" s="105">
        <f t="shared" si="4"/>
        <v>0</v>
      </c>
      <c r="Q16" s="106"/>
      <c r="R16" s="105">
        <f t="shared" si="5"/>
        <v>0</v>
      </c>
      <c r="S16" s="106"/>
      <c r="T16" s="105">
        <f t="shared" si="6"/>
        <v>0</v>
      </c>
      <c r="U16" s="104">
        <v>285</v>
      </c>
      <c r="V16" s="105">
        <f t="shared" si="7"/>
        <v>7060701.3399999999</v>
      </c>
      <c r="W16" s="104"/>
      <c r="X16" s="105">
        <f t="shared" si="8"/>
        <v>0</v>
      </c>
      <c r="Y16" s="104"/>
      <c r="Z16" s="105">
        <f t="shared" si="9"/>
        <v>0</v>
      </c>
      <c r="AA16" s="106">
        <v>5</v>
      </c>
      <c r="AB16" s="105">
        <f t="shared" si="10"/>
        <v>123871.95333333334</v>
      </c>
      <c r="AC16" s="106"/>
      <c r="AD16" s="105">
        <f t="shared" si="11"/>
        <v>0</v>
      </c>
      <c r="AE16" s="106"/>
      <c r="AF16" s="106">
        <f t="shared" si="12"/>
        <v>0</v>
      </c>
      <c r="AG16" s="106"/>
      <c r="AH16" s="107">
        <f t="shared" si="13"/>
        <v>0</v>
      </c>
      <c r="AI16" s="104">
        <v>244</v>
      </c>
      <c r="AJ16" s="105">
        <f t="shared" si="14"/>
        <v>6044951.3226666665</v>
      </c>
      <c r="AK16" s="104"/>
      <c r="AL16" s="105">
        <f t="shared" si="15"/>
        <v>0</v>
      </c>
      <c r="AM16" s="104"/>
      <c r="AN16" s="105">
        <f t="shared" si="16"/>
        <v>0</v>
      </c>
      <c r="AO16" s="108">
        <v>48</v>
      </c>
      <c r="AP16" s="105">
        <f t="shared" si="17"/>
        <v>1189170.7520000001</v>
      </c>
      <c r="AQ16" s="104"/>
      <c r="AR16" s="105">
        <f t="shared" si="18"/>
        <v>0</v>
      </c>
      <c r="AS16" s="104"/>
      <c r="AT16" s="105">
        <f t="shared" si="19"/>
        <v>0</v>
      </c>
      <c r="AU16" s="104"/>
      <c r="AV16" s="105">
        <f t="shared" si="20"/>
        <v>0</v>
      </c>
      <c r="AW16" s="104"/>
      <c r="AX16" s="105">
        <f t="shared" si="21"/>
        <v>0</v>
      </c>
      <c r="AY16" s="104"/>
      <c r="AZ16" s="105">
        <f t="shared" si="22"/>
        <v>0</v>
      </c>
      <c r="BA16" s="104"/>
      <c r="BB16" s="105">
        <f t="shared" si="23"/>
        <v>0</v>
      </c>
      <c r="BC16" s="104"/>
      <c r="BD16" s="105">
        <f t="shared" si="24"/>
        <v>0</v>
      </c>
      <c r="BE16" s="104"/>
      <c r="BF16" s="105">
        <f t="shared" si="25"/>
        <v>0</v>
      </c>
      <c r="BG16" s="104"/>
      <c r="BH16" s="105">
        <f t="shared" si="26"/>
        <v>0</v>
      </c>
      <c r="BI16" s="104"/>
      <c r="BJ16" s="105">
        <f t="shared" si="27"/>
        <v>0</v>
      </c>
      <c r="BK16" s="104"/>
      <c r="BL16" s="105">
        <f t="shared" si="28"/>
        <v>0</v>
      </c>
      <c r="BM16" s="104"/>
      <c r="BN16" s="105">
        <f t="shared" si="29"/>
        <v>0</v>
      </c>
      <c r="BO16" s="109"/>
      <c r="BP16" s="105">
        <f t="shared" si="30"/>
        <v>0</v>
      </c>
      <c r="BQ16" s="104"/>
      <c r="BR16" s="105">
        <f t="shared" si="31"/>
        <v>0</v>
      </c>
      <c r="BS16" s="106"/>
      <c r="BT16" s="105">
        <f t="shared" si="32"/>
        <v>0</v>
      </c>
      <c r="BU16" s="104"/>
      <c r="BV16" s="105">
        <f t="shared" si="33"/>
        <v>0</v>
      </c>
      <c r="BW16" s="104"/>
      <c r="BX16" s="105">
        <f t="shared" si="34"/>
        <v>0</v>
      </c>
      <c r="BY16" s="104"/>
      <c r="BZ16" s="105">
        <f t="shared" si="35"/>
        <v>0</v>
      </c>
      <c r="CA16" s="104">
        <v>2</v>
      </c>
      <c r="CB16" s="105">
        <f t="shared" si="36"/>
        <v>49548.781333333332</v>
      </c>
      <c r="CC16" s="106"/>
      <c r="CD16" s="107">
        <f t="shared" si="37"/>
        <v>0</v>
      </c>
      <c r="CE16" s="104"/>
      <c r="CF16" s="107">
        <f t="shared" si="38"/>
        <v>0</v>
      </c>
      <c r="CG16" s="106"/>
      <c r="CH16" s="107">
        <f t="shared" si="39"/>
        <v>0</v>
      </c>
      <c r="CI16" s="106"/>
      <c r="CJ16" s="107">
        <f t="shared" si="40"/>
        <v>0</v>
      </c>
      <c r="CK16" s="106"/>
      <c r="CL16" s="107">
        <f t="shared" si="41"/>
        <v>0</v>
      </c>
      <c r="CM16" s="104"/>
      <c r="CN16" s="107">
        <f t="shared" si="42"/>
        <v>0</v>
      </c>
      <c r="CO16" s="104"/>
      <c r="CP16" s="107">
        <f t="shared" si="43"/>
        <v>0</v>
      </c>
      <c r="CQ16" s="106"/>
      <c r="CR16" s="107">
        <f t="shared" si="44"/>
        <v>0</v>
      </c>
      <c r="CS16" s="104"/>
      <c r="CT16" s="107">
        <f t="shared" si="45"/>
        <v>0</v>
      </c>
      <c r="CU16" s="104"/>
      <c r="CV16" s="107">
        <f t="shared" si="46"/>
        <v>0</v>
      </c>
      <c r="CW16" s="104"/>
      <c r="CX16" s="107">
        <f t="shared" si="47"/>
        <v>0</v>
      </c>
      <c r="CY16" s="104"/>
      <c r="CZ16" s="107">
        <f t="shared" si="48"/>
        <v>0</v>
      </c>
      <c r="DA16" s="104"/>
      <c r="DB16" s="107">
        <f t="shared" si="49"/>
        <v>0</v>
      </c>
      <c r="DC16" s="104"/>
      <c r="DD16" s="107">
        <f t="shared" si="50"/>
        <v>0</v>
      </c>
      <c r="DE16" s="104"/>
      <c r="DF16" s="106">
        <f t="shared" si="51"/>
        <v>0</v>
      </c>
      <c r="DG16" s="104"/>
      <c r="DH16" s="107">
        <f t="shared" si="52"/>
        <v>0</v>
      </c>
      <c r="DI16" s="104"/>
      <c r="DJ16" s="107">
        <f t="shared" si="53"/>
        <v>0</v>
      </c>
      <c r="DK16" s="104"/>
      <c r="DL16" s="107">
        <f t="shared" si="54"/>
        <v>0</v>
      </c>
      <c r="DM16" s="104"/>
      <c r="DN16" s="105">
        <f t="shared" si="55"/>
        <v>0</v>
      </c>
      <c r="DO16" s="104"/>
      <c r="DP16" s="105">
        <f t="shared" si="56"/>
        <v>0</v>
      </c>
      <c r="DQ16" s="104"/>
      <c r="DR16" s="107">
        <f t="shared" si="57"/>
        <v>0</v>
      </c>
      <c r="DS16" s="104"/>
      <c r="DT16" s="106"/>
      <c r="DU16" s="104"/>
      <c r="DV16" s="105">
        <f t="shared" si="58"/>
        <v>0</v>
      </c>
      <c r="DW16" s="104"/>
      <c r="DX16" s="105">
        <f t="shared" si="59"/>
        <v>0</v>
      </c>
      <c r="DY16" s="104"/>
      <c r="DZ16" s="106"/>
      <c r="EA16" s="110"/>
      <c r="EB16" s="110"/>
      <c r="EC16" s="104"/>
      <c r="ED16" s="106"/>
      <c r="EE16" s="104"/>
      <c r="EF16" s="104"/>
      <c r="EG16" s="104"/>
      <c r="EH16" s="111">
        <f t="shared" si="60"/>
        <v>0</v>
      </c>
      <c r="EI16" s="112">
        <f t="shared" si="61"/>
        <v>584</v>
      </c>
      <c r="EJ16" s="112">
        <f t="shared" si="61"/>
        <v>14468244.149333334</v>
      </c>
    </row>
    <row r="17" spans="1:140" s="3" customFormat="1" ht="30" hidden="1" customHeight="1" x14ac:dyDescent="0.25">
      <c r="A17" s="113"/>
      <c r="B17" s="95">
        <v>5</v>
      </c>
      <c r="C17" s="96" t="s">
        <v>157</v>
      </c>
      <c r="D17" s="97" t="s">
        <v>158</v>
      </c>
      <c r="E17" s="98">
        <v>16026</v>
      </c>
      <c r="F17" s="98">
        <v>16828</v>
      </c>
      <c r="G17" s="103">
        <v>0.33</v>
      </c>
      <c r="H17" s="100"/>
      <c r="I17" s="101">
        <v>1</v>
      </c>
      <c r="J17" s="102"/>
      <c r="K17" s="103">
        <v>1.4</v>
      </c>
      <c r="L17" s="103">
        <v>1.68</v>
      </c>
      <c r="M17" s="103">
        <v>2.23</v>
      </c>
      <c r="N17" s="103">
        <v>2.57</v>
      </c>
      <c r="O17" s="104"/>
      <c r="P17" s="105">
        <f t="shared" si="4"/>
        <v>0</v>
      </c>
      <c r="Q17" s="106"/>
      <c r="R17" s="105">
        <f t="shared" si="5"/>
        <v>0</v>
      </c>
      <c r="S17" s="106"/>
      <c r="T17" s="105">
        <f t="shared" si="6"/>
        <v>0</v>
      </c>
      <c r="U17" s="114"/>
      <c r="V17" s="105">
        <f t="shared" si="7"/>
        <v>0</v>
      </c>
      <c r="W17" s="104"/>
      <c r="X17" s="105">
        <f t="shared" si="8"/>
        <v>0</v>
      </c>
      <c r="Y17" s="104"/>
      <c r="Z17" s="105">
        <f t="shared" si="9"/>
        <v>0</v>
      </c>
      <c r="AA17" s="106"/>
      <c r="AB17" s="105">
        <f t="shared" si="10"/>
        <v>0</v>
      </c>
      <c r="AC17" s="106"/>
      <c r="AD17" s="105">
        <f t="shared" si="11"/>
        <v>0</v>
      </c>
      <c r="AE17" s="106"/>
      <c r="AF17" s="106">
        <f t="shared" si="12"/>
        <v>0</v>
      </c>
      <c r="AG17" s="106"/>
      <c r="AH17" s="107">
        <f t="shared" si="13"/>
        <v>0</v>
      </c>
      <c r="AI17" s="104"/>
      <c r="AJ17" s="105">
        <f t="shared" si="14"/>
        <v>0</v>
      </c>
      <c r="AK17" s="104"/>
      <c r="AL17" s="105">
        <f t="shared" si="15"/>
        <v>0</v>
      </c>
      <c r="AM17" s="104"/>
      <c r="AN17" s="105">
        <f t="shared" si="16"/>
        <v>0</v>
      </c>
      <c r="AO17" s="104">
        <v>2</v>
      </c>
      <c r="AP17" s="105">
        <f t="shared" si="17"/>
        <v>15425.563999999998</v>
      </c>
      <c r="AQ17" s="104"/>
      <c r="AR17" s="105">
        <f t="shared" si="18"/>
        <v>0</v>
      </c>
      <c r="AS17" s="104"/>
      <c r="AT17" s="105">
        <f t="shared" si="19"/>
        <v>0</v>
      </c>
      <c r="AU17" s="104"/>
      <c r="AV17" s="105">
        <f t="shared" si="20"/>
        <v>0</v>
      </c>
      <c r="AW17" s="104"/>
      <c r="AX17" s="105">
        <f t="shared" si="21"/>
        <v>0</v>
      </c>
      <c r="AY17" s="104"/>
      <c r="AZ17" s="105">
        <f t="shared" si="22"/>
        <v>0</v>
      </c>
      <c r="BA17" s="104"/>
      <c r="BB17" s="105">
        <f t="shared" si="23"/>
        <v>0</v>
      </c>
      <c r="BC17" s="104"/>
      <c r="BD17" s="105">
        <f t="shared" si="24"/>
        <v>0</v>
      </c>
      <c r="BE17" s="104"/>
      <c r="BF17" s="105">
        <f t="shared" si="25"/>
        <v>0</v>
      </c>
      <c r="BG17" s="104"/>
      <c r="BH17" s="105">
        <f t="shared" si="26"/>
        <v>0</v>
      </c>
      <c r="BI17" s="104"/>
      <c r="BJ17" s="105">
        <f t="shared" si="27"/>
        <v>0</v>
      </c>
      <c r="BK17" s="104"/>
      <c r="BL17" s="105">
        <f t="shared" si="28"/>
        <v>0</v>
      </c>
      <c r="BM17" s="104"/>
      <c r="BN17" s="105">
        <f t="shared" si="29"/>
        <v>0</v>
      </c>
      <c r="BO17" s="109"/>
      <c r="BP17" s="105">
        <f t="shared" si="30"/>
        <v>0</v>
      </c>
      <c r="BQ17" s="104"/>
      <c r="BR17" s="105">
        <f t="shared" si="31"/>
        <v>0</v>
      </c>
      <c r="BS17" s="106"/>
      <c r="BT17" s="105">
        <f t="shared" si="32"/>
        <v>0</v>
      </c>
      <c r="BU17" s="104"/>
      <c r="BV17" s="105">
        <f t="shared" si="33"/>
        <v>0</v>
      </c>
      <c r="BW17" s="104"/>
      <c r="BX17" s="105">
        <f t="shared" si="34"/>
        <v>0</v>
      </c>
      <c r="BY17" s="104"/>
      <c r="BZ17" s="105">
        <f t="shared" si="35"/>
        <v>0</v>
      </c>
      <c r="CA17" s="104"/>
      <c r="CB17" s="105">
        <f t="shared" si="36"/>
        <v>0</v>
      </c>
      <c r="CC17" s="106"/>
      <c r="CD17" s="107">
        <f t="shared" si="37"/>
        <v>0</v>
      </c>
      <c r="CE17" s="104"/>
      <c r="CF17" s="107">
        <f t="shared" si="38"/>
        <v>0</v>
      </c>
      <c r="CG17" s="106"/>
      <c r="CH17" s="107">
        <f t="shared" si="39"/>
        <v>0</v>
      </c>
      <c r="CI17" s="106"/>
      <c r="CJ17" s="107">
        <f t="shared" si="40"/>
        <v>0</v>
      </c>
      <c r="CK17" s="106"/>
      <c r="CL17" s="107">
        <f t="shared" si="41"/>
        <v>0</v>
      </c>
      <c r="CM17" s="104"/>
      <c r="CN17" s="107">
        <f t="shared" si="42"/>
        <v>0</v>
      </c>
      <c r="CO17" s="104"/>
      <c r="CP17" s="107">
        <f t="shared" si="43"/>
        <v>0</v>
      </c>
      <c r="CQ17" s="106"/>
      <c r="CR17" s="107">
        <f t="shared" si="44"/>
        <v>0</v>
      </c>
      <c r="CS17" s="104"/>
      <c r="CT17" s="107">
        <f t="shared" si="45"/>
        <v>0</v>
      </c>
      <c r="CU17" s="104"/>
      <c r="CV17" s="107">
        <f t="shared" si="46"/>
        <v>0</v>
      </c>
      <c r="CW17" s="104"/>
      <c r="CX17" s="107">
        <f t="shared" si="47"/>
        <v>0</v>
      </c>
      <c r="CY17" s="104"/>
      <c r="CZ17" s="107">
        <f t="shared" si="48"/>
        <v>0</v>
      </c>
      <c r="DA17" s="104"/>
      <c r="DB17" s="107">
        <f t="shared" si="49"/>
        <v>0</v>
      </c>
      <c r="DC17" s="104"/>
      <c r="DD17" s="107">
        <f t="shared" si="50"/>
        <v>0</v>
      </c>
      <c r="DE17" s="104"/>
      <c r="DF17" s="106">
        <f t="shared" si="51"/>
        <v>0</v>
      </c>
      <c r="DG17" s="104"/>
      <c r="DH17" s="107">
        <f t="shared" si="52"/>
        <v>0</v>
      </c>
      <c r="DI17" s="104"/>
      <c r="DJ17" s="107">
        <f t="shared" si="53"/>
        <v>0</v>
      </c>
      <c r="DK17" s="104"/>
      <c r="DL17" s="107">
        <f t="shared" si="54"/>
        <v>0</v>
      </c>
      <c r="DM17" s="104"/>
      <c r="DN17" s="105">
        <f t="shared" si="55"/>
        <v>0</v>
      </c>
      <c r="DO17" s="104"/>
      <c r="DP17" s="105">
        <f t="shared" si="56"/>
        <v>0</v>
      </c>
      <c r="DQ17" s="104"/>
      <c r="DR17" s="107">
        <f t="shared" si="57"/>
        <v>0</v>
      </c>
      <c r="DS17" s="104"/>
      <c r="DT17" s="106"/>
      <c r="DU17" s="104"/>
      <c r="DV17" s="105">
        <f t="shared" si="58"/>
        <v>0</v>
      </c>
      <c r="DW17" s="104"/>
      <c r="DX17" s="105">
        <f t="shared" si="59"/>
        <v>0</v>
      </c>
      <c r="DY17" s="104"/>
      <c r="DZ17" s="106"/>
      <c r="EA17" s="110"/>
      <c r="EB17" s="110"/>
      <c r="EC17" s="104"/>
      <c r="ED17" s="106"/>
      <c r="EE17" s="104"/>
      <c r="EF17" s="104"/>
      <c r="EG17" s="104"/>
      <c r="EH17" s="111">
        <f t="shared" si="60"/>
        <v>0</v>
      </c>
      <c r="EI17" s="112">
        <f t="shared" si="61"/>
        <v>2</v>
      </c>
      <c r="EJ17" s="112">
        <f t="shared" si="61"/>
        <v>15425.563999999998</v>
      </c>
    </row>
    <row r="18" spans="1:140" s="3" customFormat="1" ht="24.75" hidden="1" customHeight="1" x14ac:dyDescent="0.25">
      <c r="A18" s="115"/>
      <c r="B18" s="95">
        <v>6</v>
      </c>
      <c r="C18" s="96" t="s">
        <v>159</v>
      </c>
      <c r="D18" s="97" t="s">
        <v>160</v>
      </c>
      <c r="E18" s="98">
        <v>16026</v>
      </c>
      <c r="F18" s="98">
        <v>16828</v>
      </c>
      <c r="G18" s="103">
        <v>0.38</v>
      </c>
      <c r="H18" s="100"/>
      <c r="I18" s="101">
        <v>1</v>
      </c>
      <c r="J18" s="102"/>
      <c r="K18" s="103">
        <v>1.4</v>
      </c>
      <c r="L18" s="103">
        <v>1.68</v>
      </c>
      <c r="M18" s="103">
        <v>2.23</v>
      </c>
      <c r="N18" s="103">
        <v>2.57</v>
      </c>
      <c r="O18" s="104"/>
      <c r="P18" s="105">
        <f t="shared" si="4"/>
        <v>0</v>
      </c>
      <c r="Q18" s="106"/>
      <c r="R18" s="105">
        <f t="shared" si="5"/>
        <v>0</v>
      </c>
      <c r="S18" s="106"/>
      <c r="T18" s="105">
        <f t="shared" si="6"/>
        <v>0</v>
      </c>
      <c r="U18" s="104">
        <v>60</v>
      </c>
      <c r="V18" s="105">
        <f t="shared" si="7"/>
        <v>532883.12</v>
      </c>
      <c r="W18" s="104"/>
      <c r="X18" s="105">
        <f t="shared" si="8"/>
        <v>0</v>
      </c>
      <c r="Y18" s="104"/>
      <c r="Z18" s="105">
        <f t="shared" si="9"/>
        <v>0</v>
      </c>
      <c r="AA18" s="106"/>
      <c r="AB18" s="105">
        <f t="shared" si="10"/>
        <v>0</v>
      </c>
      <c r="AC18" s="106"/>
      <c r="AD18" s="105">
        <f t="shared" si="11"/>
        <v>0</v>
      </c>
      <c r="AE18" s="106"/>
      <c r="AF18" s="106">
        <f t="shared" si="12"/>
        <v>0</v>
      </c>
      <c r="AG18" s="106"/>
      <c r="AH18" s="107">
        <f t="shared" si="13"/>
        <v>0</v>
      </c>
      <c r="AI18" s="104"/>
      <c r="AJ18" s="105">
        <f t="shared" si="14"/>
        <v>0</v>
      </c>
      <c r="AK18" s="104"/>
      <c r="AL18" s="105">
        <f t="shared" si="15"/>
        <v>0</v>
      </c>
      <c r="AM18" s="104"/>
      <c r="AN18" s="105">
        <f t="shared" si="16"/>
        <v>0</v>
      </c>
      <c r="AO18" s="104">
        <v>15</v>
      </c>
      <c r="AP18" s="105">
        <f t="shared" si="17"/>
        <v>133220.78</v>
      </c>
      <c r="AQ18" s="104">
        <v>35</v>
      </c>
      <c r="AR18" s="105">
        <f t="shared" si="18"/>
        <v>310848.48666666663</v>
      </c>
      <c r="AS18" s="104"/>
      <c r="AT18" s="105">
        <f t="shared" si="19"/>
        <v>0</v>
      </c>
      <c r="AU18" s="104"/>
      <c r="AV18" s="105">
        <f t="shared" si="20"/>
        <v>0</v>
      </c>
      <c r="AW18" s="104"/>
      <c r="AX18" s="105">
        <f t="shared" si="21"/>
        <v>0</v>
      </c>
      <c r="AY18" s="104">
        <v>50</v>
      </c>
      <c r="AZ18" s="105">
        <f t="shared" si="22"/>
        <v>444069.26666666666</v>
      </c>
      <c r="BA18" s="104"/>
      <c r="BB18" s="105">
        <f t="shared" si="23"/>
        <v>0</v>
      </c>
      <c r="BC18" s="104"/>
      <c r="BD18" s="105">
        <f t="shared" si="24"/>
        <v>0</v>
      </c>
      <c r="BE18" s="104"/>
      <c r="BF18" s="105">
        <f t="shared" si="25"/>
        <v>0</v>
      </c>
      <c r="BG18" s="104"/>
      <c r="BH18" s="105">
        <f t="shared" si="26"/>
        <v>0</v>
      </c>
      <c r="BI18" s="104"/>
      <c r="BJ18" s="105">
        <f t="shared" si="27"/>
        <v>0</v>
      </c>
      <c r="BK18" s="104"/>
      <c r="BL18" s="105">
        <f t="shared" si="28"/>
        <v>0</v>
      </c>
      <c r="BM18" s="104"/>
      <c r="BN18" s="105">
        <f t="shared" si="29"/>
        <v>0</v>
      </c>
      <c r="BO18" s="109"/>
      <c r="BP18" s="105">
        <f t="shared" si="30"/>
        <v>0</v>
      </c>
      <c r="BQ18" s="104"/>
      <c r="BR18" s="105">
        <f t="shared" si="31"/>
        <v>0</v>
      </c>
      <c r="BS18" s="106"/>
      <c r="BT18" s="105">
        <f t="shared" si="32"/>
        <v>0</v>
      </c>
      <c r="BU18" s="104"/>
      <c r="BV18" s="105">
        <f t="shared" si="33"/>
        <v>0</v>
      </c>
      <c r="BW18" s="104"/>
      <c r="BX18" s="105">
        <f t="shared" si="34"/>
        <v>0</v>
      </c>
      <c r="BY18" s="104"/>
      <c r="BZ18" s="105">
        <f t="shared" si="35"/>
        <v>0</v>
      </c>
      <c r="CA18" s="104">
        <v>20</v>
      </c>
      <c r="CB18" s="105">
        <f t="shared" si="36"/>
        <v>177627.70666666667</v>
      </c>
      <c r="CC18" s="106"/>
      <c r="CD18" s="107">
        <f t="shared" si="37"/>
        <v>0</v>
      </c>
      <c r="CE18" s="104"/>
      <c r="CF18" s="107">
        <f t="shared" si="38"/>
        <v>0</v>
      </c>
      <c r="CG18" s="106"/>
      <c r="CH18" s="107">
        <f t="shared" si="39"/>
        <v>0</v>
      </c>
      <c r="CI18" s="106"/>
      <c r="CJ18" s="107">
        <f t="shared" si="40"/>
        <v>0</v>
      </c>
      <c r="CK18" s="106">
        <v>113</v>
      </c>
      <c r="CL18" s="107">
        <f t="shared" si="41"/>
        <v>1204315.8511999999</v>
      </c>
      <c r="CM18" s="104"/>
      <c r="CN18" s="107">
        <f t="shared" si="42"/>
        <v>0</v>
      </c>
      <c r="CO18" s="104"/>
      <c r="CP18" s="107">
        <f t="shared" si="43"/>
        <v>0</v>
      </c>
      <c r="CQ18" s="106"/>
      <c r="CR18" s="107">
        <f t="shared" si="44"/>
        <v>0</v>
      </c>
      <c r="CS18" s="104"/>
      <c r="CT18" s="107">
        <f t="shared" si="45"/>
        <v>0</v>
      </c>
      <c r="CU18" s="104"/>
      <c r="CV18" s="107">
        <f t="shared" si="46"/>
        <v>0</v>
      </c>
      <c r="CW18" s="104"/>
      <c r="CX18" s="107">
        <f t="shared" si="47"/>
        <v>0</v>
      </c>
      <c r="CY18" s="104"/>
      <c r="CZ18" s="107">
        <f t="shared" si="48"/>
        <v>0</v>
      </c>
      <c r="DA18" s="104"/>
      <c r="DB18" s="107">
        <f t="shared" si="49"/>
        <v>0</v>
      </c>
      <c r="DC18" s="104"/>
      <c r="DD18" s="107">
        <f t="shared" si="50"/>
        <v>0</v>
      </c>
      <c r="DE18" s="104"/>
      <c r="DF18" s="106">
        <f t="shared" si="51"/>
        <v>0</v>
      </c>
      <c r="DG18" s="104"/>
      <c r="DH18" s="107">
        <f t="shared" si="52"/>
        <v>0</v>
      </c>
      <c r="DI18" s="104"/>
      <c r="DJ18" s="107">
        <f t="shared" si="53"/>
        <v>0</v>
      </c>
      <c r="DK18" s="104"/>
      <c r="DL18" s="107">
        <f t="shared" si="54"/>
        <v>0</v>
      </c>
      <c r="DM18" s="104"/>
      <c r="DN18" s="105">
        <f t="shared" si="55"/>
        <v>0</v>
      </c>
      <c r="DO18" s="104"/>
      <c r="DP18" s="105">
        <f t="shared" si="56"/>
        <v>0</v>
      </c>
      <c r="DQ18" s="104"/>
      <c r="DR18" s="107">
        <f t="shared" si="57"/>
        <v>0</v>
      </c>
      <c r="DS18" s="104"/>
      <c r="DT18" s="106"/>
      <c r="DU18" s="104"/>
      <c r="DV18" s="105">
        <f t="shared" si="58"/>
        <v>0</v>
      </c>
      <c r="DW18" s="104"/>
      <c r="DX18" s="105">
        <f t="shared" si="59"/>
        <v>0</v>
      </c>
      <c r="DY18" s="104"/>
      <c r="DZ18" s="106"/>
      <c r="EA18" s="110"/>
      <c r="EB18" s="110"/>
      <c r="EC18" s="104"/>
      <c r="ED18" s="106"/>
      <c r="EE18" s="104"/>
      <c r="EF18" s="104"/>
      <c r="EG18" s="104"/>
      <c r="EH18" s="111">
        <f t="shared" si="60"/>
        <v>0</v>
      </c>
      <c r="EI18" s="112">
        <f t="shared" si="61"/>
        <v>293</v>
      </c>
      <c r="EJ18" s="112">
        <f t="shared" si="61"/>
        <v>2802965.2111999998</v>
      </c>
    </row>
    <row r="19" spans="1:140" s="3" customFormat="1" ht="30" hidden="1" customHeight="1" x14ac:dyDescent="0.25">
      <c r="A19" s="116"/>
      <c r="B19" s="95">
        <v>7</v>
      </c>
      <c r="C19" s="117" t="s">
        <v>161</v>
      </c>
      <c r="D19" s="118" t="s">
        <v>162</v>
      </c>
      <c r="E19" s="98">
        <v>16026</v>
      </c>
      <c r="F19" s="98">
        <v>16828</v>
      </c>
      <c r="G19" s="119">
        <v>3.19</v>
      </c>
      <c r="H19" s="120">
        <v>0.1893</v>
      </c>
      <c r="I19" s="121">
        <v>1.4</v>
      </c>
      <c r="J19" s="121">
        <v>1.3</v>
      </c>
      <c r="K19" s="122">
        <v>1.4</v>
      </c>
      <c r="L19" s="122">
        <v>1.68</v>
      </c>
      <c r="M19" s="122">
        <v>2.23</v>
      </c>
      <c r="N19" s="122">
        <v>2.57</v>
      </c>
      <c r="O19" s="104"/>
      <c r="P19" s="123">
        <f>(O19/12*2*$E19*$G19*((1-$H19)+$H19*$K19*$I19*P$10))+(O19/12*10*$F19*$G19*((1-$H19)+$H19*$K19*$J19*P$10))</f>
        <v>0</v>
      </c>
      <c r="Q19" s="106"/>
      <c r="R19" s="123">
        <f>(Q19/12*2*$E19*$G19*((1-$H19)+$H19*$K19*$I19*R$10))+(Q19/12*10*$F19*$G19*((1-$H19)+$H19*$K19*$J19*R$10))</f>
        <v>0</v>
      </c>
      <c r="S19" s="106"/>
      <c r="T19" s="123">
        <f>(S19/12*2*$E19*$G19*((1-$H19)+$H19*$K19*$I19*T$10))+(S19/12*10*$F19*$G19*((1-$H19)+$H19*$K19*$J19*T$10))</f>
        <v>0</v>
      </c>
      <c r="U19" s="124"/>
      <c r="V19" s="123">
        <f>(U19/12*2*$E19*$G19*((1-$H19)+$H19*$K19*$I19*V$10))+(U19/12*9*$F19*$G19*((1-$H19)+$H19*$K19*$J19*V$10))</f>
        <v>0</v>
      </c>
      <c r="W19" s="104"/>
      <c r="X19" s="123">
        <f>(W19/12*2*$E19*$G19*((1-$H19)+$H19*$K19*$I19*X$10))+(W19/12*10*$F19*$G19*((1-$H19)+$H19*$K19*$J19*X$10))</f>
        <v>0</v>
      </c>
      <c r="Y19" s="104"/>
      <c r="Z19" s="123">
        <f>(Y19/12*2*$E19*$G19*((1-$H19)+$H19*$K19*$I19*Z$10))+(Y19/12*10*$F19*$G19*((1-$H19)+$H19*$K19*$J19*Z$10))</f>
        <v>0</v>
      </c>
      <c r="AA19" s="106"/>
      <c r="AB19" s="123">
        <f>(AA19/12*2*$E19*$G19*((1-$H19)+$H19*$K19*$I19*AB$10))+(AA19/12*10*$F19*$G19*((1-$H19)+$H19*$K19*$J19*AB$10))</f>
        <v>0</v>
      </c>
      <c r="AC19" s="106"/>
      <c r="AD19" s="123"/>
      <c r="AE19" s="106"/>
      <c r="AF19" s="123"/>
      <c r="AG19" s="106"/>
      <c r="AH19" s="123"/>
      <c r="AI19" s="104"/>
      <c r="AJ19" s="123"/>
      <c r="AK19" s="104"/>
      <c r="AL19" s="123"/>
      <c r="AM19" s="104"/>
      <c r="AN19" s="123"/>
      <c r="AO19" s="104"/>
      <c r="AP19" s="123"/>
      <c r="AQ19" s="104"/>
      <c r="AR19" s="123"/>
      <c r="AS19" s="104"/>
      <c r="AT19" s="123"/>
      <c r="AU19" s="104"/>
      <c r="AV19" s="123"/>
      <c r="AW19" s="104"/>
      <c r="AX19" s="123"/>
      <c r="AY19" s="104"/>
      <c r="AZ19" s="123"/>
      <c r="BA19" s="104"/>
      <c r="BB19" s="123"/>
      <c r="BC19" s="104"/>
      <c r="BD19" s="123"/>
      <c r="BE19" s="104"/>
      <c r="BF19" s="123"/>
      <c r="BG19" s="104"/>
      <c r="BH19" s="123"/>
      <c r="BI19" s="104"/>
      <c r="BJ19" s="123"/>
      <c r="BK19" s="104"/>
      <c r="BL19" s="123"/>
      <c r="BM19" s="104"/>
      <c r="BN19" s="123"/>
      <c r="BO19" s="109"/>
      <c r="BP19" s="123"/>
      <c r="BQ19" s="104"/>
      <c r="BR19" s="123"/>
      <c r="BS19" s="106"/>
      <c r="BT19" s="123"/>
      <c r="BU19" s="104"/>
      <c r="BV19" s="123"/>
      <c r="BW19" s="104"/>
      <c r="BX19" s="123"/>
      <c r="BY19" s="104"/>
      <c r="BZ19" s="123"/>
      <c r="CA19" s="104"/>
      <c r="CB19" s="123"/>
      <c r="CC19" s="106"/>
      <c r="CD19" s="123"/>
      <c r="CE19" s="104"/>
      <c r="CF19" s="123"/>
      <c r="CG19" s="106"/>
      <c r="CH19" s="123"/>
      <c r="CI19" s="106"/>
      <c r="CJ19" s="123"/>
      <c r="CK19" s="106"/>
      <c r="CL19" s="123"/>
      <c r="CM19" s="104"/>
      <c r="CN19" s="123"/>
      <c r="CO19" s="104"/>
      <c r="CP19" s="123"/>
      <c r="CQ19" s="106"/>
      <c r="CR19" s="123"/>
      <c r="CS19" s="104"/>
      <c r="CT19" s="123"/>
      <c r="CU19" s="104"/>
      <c r="CV19" s="123"/>
      <c r="CW19" s="104"/>
      <c r="CX19" s="123"/>
      <c r="CY19" s="104"/>
      <c r="CZ19" s="123"/>
      <c r="DA19" s="104"/>
      <c r="DB19" s="123"/>
      <c r="DC19" s="104"/>
      <c r="DD19" s="123"/>
      <c r="DE19" s="104"/>
      <c r="DF19" s="123"/>
      <c r="DG19" s="104"/>
      <c r="DH19" s="123"/>
      <c r="DI19" s="104"/>
      <c r="DJ19" s="123"/>
      <c r="DK19" s="104"/>
      <c r="DL19" s="123"/>
      <c r="DM19" s="104"/>
      <c r="DN19" s="123"/>
      <c r="DO19" s="104"/>
      <c r="DP19" s="123"/>
      <c r="DQ19" s="104"/>
      <c r="DR19" s="123"/>
      <c r="DS19" s="104"/>
      <c r="DT19" s="106"/>
      <c r="DU19" s="104"/>
      <c r="DV19" s="123">
        <f>(DU19/12*2*$E19*$G19*((1-$H19)+$H19*$K19*$I19*DV$10))+(DU19/12*10*$F19*$G19*((1-$H19)+$H19*$K19*$J19*DV$10))</f>
        <v>0</v>
      </c>
      <c r="DW19" s="104"/>
      <c r="DX19" s="123"/>
      <c r="DY19" s="104"/>
      <c r="DZ19" s="123"/>
      <c r="EA19" s="124">
        <v>10</v>
      </c>
      <c r="EB19" s="123">
        <f>(EA19/12*2*$E19*$G19*((1-$H19)+$H19*$K19*$I19))+(EA19/12*10*$F19*$G19*((1-$H19)+$H19*$K19*$J19))</f>
        <v>617472.82088653324</v>
      </c>
      <c r="EC19" s="104"/>
      <c r="ED19" s="123"/>
      <c r="EE19" s="104">
        <v>1</v>
      </c>
      <c r="EF19" s="123">
        <f>(EE19/12*2*$E19*$G19*((1-$H19)+$H19*$I19))+(EE19/12*10*$F19*$G19*((1-$H19)+$H19*$J19))</f>
        <v>56440.563305133321</v>
      </c>
      <c r="EG19" s="123"/>
      <c r="EH19" s="123"/>
      <c r="EI19" s="112">
        <f t="shared" si="61"/>
        <v>11</v>
      </c>
      <c r="EJ19" s="112">
        <f t="shared" si="61"/>
        <v>673913.38419166661</v>
      </c>
    </row>
    <row r="20" spans="1:140" s="3" customFormat="1" ht="30" hidden="1" customHeight="1" x14ac:dyDescent="0.25">
      <c r="A20" s="116"/>
      <c r="B20" s="95">
        <v>8</v>
      </c>
      <c r="C20" s="117" t="s">
        <v>163</v>
      </c>
      <c r="D20" s="118" t="s">
        <v>164</v>
      </c>
      <c r="E20" s="98">
        <v>16026</v>
      </c>
      <c r="F20" s="98">
        <v>16828</v>
      </c>
      <c r="G20" s="119">
        <v>6.1</v>
      </c>
      <c r="H20" s="120">
        <v>0.24099999999999999</v>
      </c>
      <c r="I20" s="101">
        <v>1</v>
      </c>
      <c r="J20" s="101"/>
      <c r="K20" s="122">
        <v>1.4</v>
      </c>
      <c r="L20" s="122">
        <v>1.68</v>
      </c>
      <c r="M20" s="122">
        <v>2.23</v>
      </c>
      <c r="N20" s="122">
        <v>2.57</v>
      </c>
      <c r="O20" s="104"/>
      <c r="P20" s="123">
        <f>(O20/12*2*$E20*$G20*((1-$H20)+$H20*$K20*$I20*P$10))+(O20/12*10*$F20*$G20*((1-$H20)+$H20*$K20*$J20*P$10))</f>
        <v>0</v>
      </c>
      <c r="Q20" s="106"/>
      <c r="R20" s="123">
        <f>(Q20/12*2*$E20*$G20*((1-$H20)+$H20*$K20*$I20*R$10))+(Q20/12*10*$F20*$G20*((1-$H20)+$H20*$K20*$I20*R$10))</f>
        <v>0</v>
      </c>
      <c r="S20" s="106"/>
      <c r="T20" s="123">
        <f>(S20/12*2*$E20*$G20*((1-$H20)+$H20*$K20*$I20*T$10))+(S20/12*10*$F20*$G20*((1-$H20)+$H20*$K20*$I20*T$10))</f>
        <v>0</v>
      </c>
      <c r="U20" s="124"/>
      <c r="V20" s="123">
        <f>(U20/12*2*$E20*$G20*((1-$H20)+$H20*$K20*$I20*V$10))+(U20/12*10*$F20*$G20*((1-$H20)+$H20*$K20*$I20*V$10))</f>
        <v>0</v>
      </c>
      <c r="W20" s="104"/>
      <c r="X20" s="123">
        <f>(W20/12*2*$E20*$G20*((1-$H20)+$H20*$K20*$I20*X$10))+(W20/12*10*$F20*$G20*((1-$H20)+$H20*$K20*$I20*X$10))</f>
        <v>0</v>
      </c>
      <c r="Y20" s="104"/>
      <c r="Z20" s="123">
        <f>(Y20/12*2*$E20*$G20*((1-$H20)+$H20*$K20*$I20*Z$10))+(Y20/12*10*$F20*$G20*((1-$H20)+$H20*$K20*$I20*Z$10))</f>
        <v>0</v>
      </c>
      <c r="AA20" s="106"/>
      <c r="AB20" s="123">
        <f>(AA20/12*2*$E20*$G20*((1-$H20)+$H20*$K20*$I20*AB$10))+(AA20/12*10*$F20*$G20*((1-$H20)+$H20*$K20*$I20*AB$10))</f>
        <v>0</v>
      </c>
      <c r="AC20" s="106"/>
      <c r="AD20" s="123">
        <f>(AC20/12*2*$E20*$G20*((1-$H20)+$H20*$K20*$I20*AD$10))+(AC20/12*10*$F20*$G20*((1-$H20)+$H20*$K20*$I20*AD$10))</f>
        <v>0</v>
      </c>
      <c r="AE20" s="106"/>
      <c r="AF20" s="123">
        <f>(AE20/12*2*$E20*$G20*((1-$H20)+$H20*$L20*$I20*AF$10))+(AE20/12*10*$F20*$G20*((1-$H20)+$H20*$L20*$I20*AF$10))</f>
        <v>0</v>
      </c>
      <c r="AG20" s="106"/>
      <c r="AH20" s="123">
        <f>(AG20/12*2*$E20*$G20*((1-$H20)+$H20*$L20*$I20*AH$10))+(AG20/12*10*$F20*$G20*((1-$H20)+$H20*$L20*$I20*AH$10))</f>
        <v>0</v>
      </c>
      <c r="AI20" s="104"/>
      <c r="AJ20" s="123">
        <f>(AI20/12*2*$E20*$G20*((1-$H20)+$H20*$K20*$I20*AJ$10))+(AI20/12*10*$F20*$G20*((1-$H20)+$H20*$K20*$I20*AJ$10))</f>
        <v>0</v>
      </c>
      <c r="AK20" s="104"/>
      <c r="AL20" s="123">
        <f>(AK20/12*2*$E20*$G20*((1-$H20)+$H20*$K20*$I20*AL$10))+(AK20/12*10*$F20*$G20*((1-$H20)+$H20*$K20*$I20*AL$10))</f>
        <v>0</v>
      </c>
      <c r="AM20" s="104"/>
      <c r="AN20" s="123">
        <f>(AM20/12*2*$E20*$G20*((1-$H20)+$H20*$K20*$I20*AN$10))+(AM20/12*10*$F20*$G20*((1-$H20)+$H20*$K20*$I20*AN$10))</f>
        <v>0</v>
      </c>
      <c r="AO20" s="104"/>
      <c r="AP20" s="123">
        <f>(AO20/12*2*$E20*$G20*((1-$H20)+$H20*$K20*$I20*AP$10))+(AO20/12*10*$F20*$G20*((1-$H20)+$H20*$K20*$I20*AP$10))</f>
        <v>0</v>
      </c>
      <c r="AQ20" s="104"/>
      <c r="AR20" s="123">
        <f>(AQ20/12*2*$E20*$G20*((1-$H20)+$H20*$K20*$I20*AR$10))+(AQ20/12*10*$F20*$G20*((1-$H20)+$H20*$K20*$I20*AR$10))</f>
        <v>0</v>
      </c>
      <c r="AS20" s="104"/>
      <c r="AT20" s="123">
        <f>(AS20/12*2*$E20*$G20*((1-$H20)+$H20*$K20*$I20*AT$10))+(AS20/12*10*$F20*$G20*((1-$H20)+$H20*$K20*$I20*AT$10))</f>
        <v>0</v>
      </c>
      <c r="AU20" s="104"/>
      <c r="AV20" s="123">
        <f>(AU20/12*2*$E20*$G20*((1-$H20)+$H20*$K20*$I20*AV$10))+(AU20/12*10*$F20*$G20*((1-$H20)+$H20*$K20*$I20*AV$10))</f>
        <v>0</v>
      </c>
      <c r="AW20" s="104"/>
      <c r="AX20" s="123">
        <f>(AW20/12*2*$E20*$G20*((1-$H20)+$H20*$K20*$I20*AX$10))+(AW20/12*10*$F20*$G20*((1-$H20)+$H20*$K20*$I20*AX$10))</f>
        <v>0</v>
      </c>
      <c r="AY20" s="104"/>
      <c r="AZ20" s="123">
        <f>(AY20/12*2*$E20*$G20*((1-$H20)+$H20*$K20*$I20*AZ$10))+(AY20/12*10*$F20*$G20*((1-$H20)+$H20*$K20*$I20*AZ$10))</f>
        <v>0</v>
      </c>
      <c r="BA20" s="104"/>
      <c r="BB20" s="123">
        <f>(BA20/12*2*$E20*$G20*((1-$H20)+$H20*$K20*$I20*BB$10))+(BA20/12*10*$F20*$G20*((1-$H20)+$H20*$K20*$I20*BB$10))</f>
        <v>0</v>
      </c>
      <c r="BC20" s="104"/>
      <c r="BD20" s="123">
        <f>(BC20/12*2*$E20*$G20*((1-$H20)+$H20*$K20*$I20*BD$10))+(BC20/12*10*$F20*$G20*((1-$H20)+$H20*$K20*$I20*BD$10))</f>
        <v>0</v>
      </c>
      <c r="BE20" s="104"/>
      <c r="BF20" s="123">
        <f>(BE20/12*2*$E20*$G20*((1-$H20)+$H20*$K20*$I20*BF$10))+(BE20/12*10*$F20*$G20*((1-$H20)+$H20*$K20*$I20*BF$10))</f>
        <v>0</v>
      </c>
      <c r="BG20" s="104"/>
      <c r="BH20" s="123">
        <f>(BG20/12*2*$E20*$G20*((1-$H20)+$H20*$K20*$I20*BH$10))+(BG20/12*10*$F20*$G20*((1-$H20)+$H20*$K20*$I20*BH$10))</f>
        <v>0</v>
      </c>
      <c r="BI20" s="104"/>
      <c r="BJ20" s="123">
        <f>(BI20/12*2*$E20*$G20*((1-$H20)+$H20*$K20*$I20*BJ$10))+(BI20/12*10*$F20*$G20*((1-$H20)+$H20*$K20*$I20*BJ$10))</f>
        <v>0</v>
      </c>
      <c r="BK20" s="104"/>
      <c r="BL20" s="123">
        <f>(BK20/12*2*$E20*$G20*((1-$H20)+$H20*$K20*$I20*BL$10))+(BK20/12*10*$F20*$G20*((1-$H20)+$H20*$K20*$I20*BL$10))</f>
        <v>0</v>
      </c>
      <c r="BM20" s="104"/>
      <c r="BN20" s="123">
        <f>(BM20/12*2*$E20*$G20*((1-$H20)+$H20*$K20*$I20*BN$10))+(BM20/12*10*$F20*$G20*((1-$H20)+$H20*$K20*$I20*BN$10))</f>
        <v>0</v>
      </c>
      <c r="BO20" s="109"/>
      <c r="BP20" s="123">
        <f>(BO20/12*2*$E20*$G20*((1-$H20)+$H20*$K20*$I20*BP$10))+(BO20/12*10*$F20*$G20*((1-$H20)+$H20*$K20*$I20*BP$10))</f>
        <v>0</v>
      </c>
      <c r="BQ20" s="104"/>
      <c r="BR20" s="123">
        <f>(BQ20/12*2*$E20*$G20*((1-$H20)+$H20*$K20*$I20*BR$10))+(BQ20/12*10*$F20*$G20*((1-$H20)+$H20*$K20*$I20*BR$10))</f>
        <v>0</v>
      </c>
      <c r="BS20" s="106"/>
      <c r="BT20" s="123">
        <f>(BS20/12*2*$E20*$G20*((1-$H20)+$H20*$K20*$I20*BT$10))+(BS20/12*10*$F20*$G20*((1-$H20)+$H20*$K20*$I20*BT$10))</f>
        <v>0</v>
      </c>
      <c r="BU20" s="104"/>
      <c r="BV20" s="123">
        <f>(BU20/12*2*$E20*$G20*((1-$H20)+$H20*$K20*$I20*BV$10))+(BU20/12*10*$F20*$G20*((1-$H20)+$H20*$K20*$I20*BV$10))</f>
        <v>0</v>
      </c>
      <c r="BW20" s="104"/>
      <c r="BX20" s="123">
        <f>(BW20/12*2*$E20*$G20*((1-$H20)+$H20*$K20*$I20*BX$10))+(BW20/12*10*$F20*$G20*((1-$H20)+$H20*$K20*$I20*BX$10))</f>
        <v>0</v>
      </c>
      <c r="BY20" s="104"/>
      <c r="BZ20" s="123">
        <f>(BY20/12*2*$E20*$G20*((1-$H20)+$H20*$K20*$I20*BZ$10))+(BY20/12*10*$F20*$G20*((1-$H20)+$H20*$K20*$I20*BZ$10))</f>
        <v>0</v>
      </c>
      <c r="CA20" s="104"/>
      <c r="CB20" s="123">
        <f>(CA20/12*2*$E20*$G20*((1-$H20)+$H20*$K20*$I20*CB$10))+(CA20/12*10*$F20*$G20*((1-$H20)+$H20*$K20*$I20*CB$10))</f>
        <v>0</v>
      </c>
      <c r="CC20" s="106"/>
      <c r="CD20" s="123">
        <f>(CC20/12*2*$E20*$G20*((1-$H20)+$H20*$L20*$I20*CD$10))+(CC20/12*10*$F20*$G20*((1-$H20)+$H20*$L20*$I20*CD$10))</f>
        <v>0</v>
      </c>
      <c r="CE20" s="104"/>
      <c r="CF20" s="123">
        <f>(CE20/12*2*$E20*$G20*((1-$H20)+$H20*$L20*$I20*CF$10))+(CE20/12*10*$F20*$G20*((1-$H20)+$H20*$L20*$I20*CF$10))</f>
        <v>0</v>
      </c>
      <c r="CG20" s="106"/>
      <c r="CH20" s="123">
        <f>(CG20/12*2*$E20*$G20*((1-$H20)+$H20*$L20*$I20*CH$10))+(CG20/12*10*$F20*$G20*((1-$H20)+$H20*$L20*$I20*CH$10))</f>
        <v>0</v>
      </c>
      <c r="CI20" s="106"/>
      <c r="CJ20" s="123">
        <f>(CI20/12*2*$E20*$G20*((1-$H20)+$H20*$L20*$I20*CJ$10))+(CI20/12*10*$F20*$G20*((1-$H20)+$H20*$L20*$I20*CJ$10))</f>
        <v>0</v>
      </c>
      <c r="CK20" s="106"/>
      <c r="CL20" s="123">
        <f>(CK20/12*2*$E20*$G20*((1-$H20)+$H20*$L20*$I20*CL$10))+(CK20/12*10*$F20*$G20*((1-$H20)+$H20*$L20*$I20*CL$10))</f>
        <v>0</v>
      </c>
      <c r="CM20" s="104"/>
      <c r="CN20" s="123">
        <f>(CM20/12*2*$E20*$G20*((1-$H20)+$H20*$L20*$I20*CN$10))+(CM20/12*10*$F20*$G20*((1-$H20)+$H20*$L20*$I20*CN$10))</f>
        <v>0</v>
      </c>
      <c r="CO20" s="104"/>
      <c r="CP20" s="123">
        <f>(CO20/12*2*$E20*$G20*((1-$H20)+$H20*$L20*$I20))+(CO20/12*10*$F20*$G20*((1-$H20)+$H20*$L20*$I20))</f>
        <v>0</v>
      </c>
      <c r="CQ20" s="106"/>
      <c r="CR20" s="123">
        <f>(CQ20/12*10*$F20*$G20*((1-$H20)+$H20*$L20*$I20))</f>
        <v>0</v>
      </c>
      <c r="CS20" s="104"/>
      <c r="CT20" s="123">
        <f>(CS20/12*10*$F20*$G20*((1-$H20)+$H20*$L20*$I20))</f>
        <v>0</v>
      </c>
      <c r="CU20" s="104"/>
      <c r="CV20" s="123">
        <f>(CU20/12*2*$E20*$G20*((1-$H20)+$H20*$L20*$I20))+(CU20/12*10*$F20*$G20*((1-$H20)+$H20*$L20*$I20))</f>
        <v>0</v>
      </c>
      <c r="CW20" s="104"/>
      <c r="CX20" s="123">
        <f>(CW20/12*2*$E20*$G20*((1-$H20)+$H20*$L20*$I20))+(CW20/12*10*$F20*$G20*((1-$H20)+$H20*$L20*$I20))</f>
        <v>0</v>
      </c>
      <c r="CY20" s="104"/>
      <c r="CZ20" s="123">
        <f>(CY20/12*2*$E20*$G20*((1-$H20)+$H20*$L20*$I20))+(CY20/12*10*$F20*$G20*((1-$H20)+$H20*$L20*$I20))</f>
        <v>0</v>
      </c>
      <c r="DA20" s="104"/>
      <c r="DB20" s="123">
        <f>(DA20/12*2*$E20*$G20*((1-$H20)+$H20*$L20*$I20))+(DA20/12*10*$F20*$G20*((1-$H20)+$H20*$L20*$I20))</f>
        <v>0</v>
      </c>
      <c r="DC20" s="104"/>
      <c r="DD20" s="123">
        <f>(DC20/12*2*$E20*$G20*((1-$H20)+$H20*$L20*$I20))+(DC20/12*10*$F20*$G20*((1-$H20)+$H20*$L20*$I20))</f>
        <v>0</v>
      </c>
      <c r="DE20" s="104"/>
      <c r="DF20" s="123">
        <f>(DE20/12*2*$E20*$G20*((1-$H20)+$H20*$L20*$I20))+(DE20/12*10*$F20*$G20*((1-$H20)+$H20*$L20*$I20))</f>
        <v>0</v>
      </c>
      <c r="DG20" s="104"/>
      <c r="DH20" s="123">
        <f>(DG20/12*2*$E20*$G20*((1-$H20)+$H20*$L20*$I20))+(DG20/12*10*$F20*$G20*((1-$H20)+$H20*$L20*$I20))</f>
        <v>0</v>
      </c>
      <c r="DI20" s="104"/>
      <c r="DJ20" s="123">
        <f>(DI20/12*2*$E20*$G20*((1-$H20)+$H20*$M20*$I20*DJ$10))+(DI20/12*10*$F20*$G20*((1-$H20)+$H20*$M20*$I20*DJ$10))</f>
        <v>0</v>
      </c>
      <c r="DK20" s="104"/>
      <c r="DL20" s="123">
        <f>(DK20/12*2*$E20*$G20*((1-$H20)+$H20*$N20*$I20*DL$10))+(DK20/12*10*$F20*$G20*((1-$H20)+$H20*$N20*$I20*DL$10))</f>
        <v>0</v>
      </c>
      <c r="DM20" s="104"/>
      <c r="DN20" s="123">
        <f>(DM20/12*2*$E20*$G20*((1-$H20)+$H20*$K20*$I20*DN$10))+(DM20/12*10*$F20*$G20*((1-$H20)+$H20*$K20*$I20*DN$10))</f>
        <v>0</v>
      </c>
      <c r="DO20" s="104"/>
      <c r="DP20" s="123">
        <f>(DO20/12*2*$E20*$G20*((1-$H20)+$H20*$K20*$I20*DP$10))+(DO20/12*10*$F20*$G20*((1-$H20)+$H20*$K20*$I20*DP$10))</f>
        <v>0</v>
      </c>
      <c r="DQ20" s="104"/>
      <c r="DR20" s="123">
        <f>(DQ20/12*2*$E20*$G20*((1-$H20)+$H20*$I20*DR$10))+(DQ20/12*10*$F20*$G20*((1-$H20)+$H20*$I20*DR$10))</f>
        <v>0</v>
      </c>
      <c r="DS20" s="104"/>
      <c r="DT20" s="106"/>
      <c r="DU20" s="104"/>
      <c r="DV20" s="123">
        <f>(DU20/12*2*$E20*$G20*((1-$H20)+$H20*$K20*$I20*DV$10))+(DU20/12*10*$F20*$G20*((1-$H20)+$H20*$K20*$I20*DV$10))</f>
        <v>0</v>
      </c>
      <c r="DW20" s="104"/>
      <c r="DX20" s="123">
        <f>(DW20/12*2*$E20*$G20*((1-$H20)+$H20*$K20*$I20*DX$10))+(DW20/12*10*$F20*$G20*((1-$H20)+$H20*$K20*$I20*DX$10))</f>
        <v>0</v>
      </c>
      <c r="DY20" s="104"/>
      <c r="DZ20" s="123">
        <f>(DY20/12*2*$E20*$G20*((1-$H20)+$H20*$L20*$I20))+(DY20/12*10*$F20*$G20*((1-$H20)+$H20*$L20*$I20))</f>
        <v>0</v>
      </c>
      <c r="EA20" s="124">
        <v>10</v>
      </c>
      <c r="EB20" s="123">
        <f>(EA20/12*2*$E20*$G20*((1-$H20)+$H20*$K20*$I20))+(EA20/12*10*$F20*$G20*((1-$H20)+$H20*$K20*$I20))</f>
        <v>1116523.6910666667</v>
      </c>
      <c r="EC20" s="125"/>
      <c r="ED20" s="123">
        <f>(EC20/12*2*$E20*$G20*((1-$H20)+$H20*$K20*$I20))+(EC20/12*10*$F20*$G20*((1-$H20)+$H20*$K20*$I20))</f>
        <v>0</v>
      </c>
      <c r="EE20" s="104"/>
      <c r="EF20" s="123">
        <f>(EE20/12*2*$E20*$G20*((1-$H20)+$H20*$I20))+(EE20/12*10*$F20*$G20*((1-$H20)+$H20*$I20))</f>
        <v>0</v>
      </c>
      <c r="EG20" s="123"/>
      <c r="EH20" s="123">
        <f>(EG20/12*2*$E20*$G20*((1-$H20)+$H20*$K20*$I20))+(EG20/12*10*$F20*$G20*((1-$H20)+$H20*$K20*$I20))</f>
        <v>0</v>
      </c>
      <c r="EI20" s="112">
        <f t="shared" si="61"/>
        <v>10</v>
      </c>
      <c r="EJ20" s="112">
        <f t="shared" si="61"/>
        <v>1116523.6910666667</v>
      </c>
    </row>
    <row r="21" spans="1:140" s="3" customFormat="1" ht="30" hidden="1" customHeight="1" x14ac:dyDescent="0.25">
      <c r="A21" s="116"/>
      <c r="B21" s="95">
        <v>9</v>
      </c>
      <c r="C21" s="117" t="s">
        <v>165</v>
      </c>
      <c r="D21" s="118" t="s">
        <v>166</v>
      </c>
      <c r="E21" s="98">
        <v>16026</v>
      </c>
      <c r="F21" s="98">
        <v>16828</v>
      </c>
      <c r="G21" s="119">
        <v>9.84</v>
      </c>
      <c r="H21" s="120">
        <v>0.2102</v>
      </c>
      <c r="I21" s="121">
        <v>1.4</v>
      </c>
      <c r="J21" s="121">
        <v>1.3</v>
      </c>
      <c r="K21" s="122">
        <v>1.4</v>
      </c>
      <c r="L21" s="122">
        <v>1.68</v>
      </c>
      <c r="M21" s="122">
        <v>2.23</v>
      </c>
      <c r="N21" s="122">
        <v>2.57</v>
      </c>
      <c r="O21" s="104"/>
      <c r="P21" s="123">
        <f>(O21/12*2*$E21*$G21*((1-$H21)+$H21*$K21*$I21*P$10))+(O21/12*10*$F21*$G21*((1-$H21)+$H21*$K21*$J21*P$10))</f>
        <v>0</v>
      </c>
      <c r="Q21" s="106"/>
      <c r="R21" s="123">
        <f>(Q21/12*2*$E21*$G21*((1-$H21)+$H21*$K21*$I21*R$10))+(Q21/12*10*$F21*$G21*((1-$H21)+$H21*$K21*$J21*R$10))</f>
        <v>0</v>
      </c>
      <c r="S21" s="106"/>
      <c r="T21" s="123">
        <f>(S21/12*2*$E21*$G21*((1-$H21)+$H21*$K21*$I21*T$10))+(S21/12*10*$F21*$G21*((1-$H21)+$H21*$K21*$J21*T$10))</f>
        <v>0</v>
      </c>
      <c r="U21" s="124"/>
      <c r="V21" s="123">
        <f>(U21/12*2*$E21*$G21*((1-$H21)+$H21*$K21*$I21*V$10))+(U21/12*9*$F21*$G21*((1-$H21)+$H21*$K21*$J21*V$10))</f>
        <v>0</v>
      </c>
      <c r="W21" s="104"/>
      <c r="X21" s="123">
        <f>(W21/12*2*$E21*$G21*((1-$H21)+$H21*$K21*$I21*X$10))+(W21/12*10*$F21*$G21*((1-$H21)+$H21*$K21*$J21*X$10))</f>
        <v>0</v>
      </c>
      <c r="Y21" s="104"/>
      <c r="Z21" s="123">
        <f>(Y21/12*2*$E21*$G21*((1-$H21)+$H21*$K21*$I21*Z$10))+(Y21/12*10*$F21*$G21*((1-$H21)+$H21*$K21*$J21*Z$10))</f>
        <v>0</v>
      </c>
      <c r="AA21" s="106"/>
      <c r="AB21" s="123">
        <f>(AA21/12*2*$E21*$G21*((1-$H21)+$H21*$K21*$I21*AB$10))+(AA21/12*10*$F21*$G21*((1-$H21)+$H21*$K21*$J21*AB$10))</f>
        <v>0</v>
      </c>
      <c r="AC21" s="106"/>
      <c r="AD21" s="123"/>
      <c r="AE21" s="106"/>
      <c r="AF21" s="123"/>
      <c r="AG21" s="106"/>
      <c r="AH21" s="123"/>
      <c r="AI21" s="104"/>
      <c r="AJ21" s="123"/>
      <c r="AK21" s="104"/>
      <c r="AL21" s="123"/>
      <c r="AM21" s="104"/>
      <c r="AN21" s="123"/>
      <c r="AO21" s="104"/>
      <c r="AP21" s="123"/>
      <c r="AQ21" s="104"/>
      <c r="AR21" s="123"/>
      <c r="AS21" s="104"/>
      <c r="AT21" s="123"/>
      <c r="AU21" s="104"/>
      <c r="AV21" s="123"/>
      <c r="AW21" s="104"/>
      <c r="AX21" s="123"/>
      <c r="AY21" s="104"/>
      <c r="AZ21" s="123"/>
      <c r="BA21" s="104"/>
      <c r="BB21" s="123"/>
      <c r="BC21" s="104"/>
      <c r="BD21" s="123"/>
      <c r="BE21" s="104"/>
      <c r="BF21" s="123"/>
      <c r="BG21" s="104"/>
      <c r="BH21" s="123"/>
      <c r="BI21" s="104"/>
      <c r="BJ21" s="123"/>
      <c r="BK21" s="104"/>
      <c r="BL21" s="123"/>
      <c r="BM21" s="104"/>
      <c r="BN21" s="123"/>
      <c r="BO21" s="109"/>
      <c r="BP21" s="123"/>
      <c r="BQ21" s="104"/>
      <c r="BR21" s="123"/>
      <c r="BS21" s="106"/>
      <c r="BT21" s="123"/>
      <c r="BU21" s="104"/>
      <c r="BV21" s="123"/>
      <c r="BW21" s="104"/>
      <c r="BX21" s="123"/>
      <c r="BY21" s="104"/>
      <c r="BZ21" s="123"/>
      <c r="CA21" s="104"/>
      <c r="CB21" s="123"/>
      <c r="CC21" s="106"/>
      <c r="CD21" s="123"/>
      <c r="CE21" s="104"/>
      <c r="CF21" s="123"/>
      <c r="CG21" s="106"/>
      <c r="CH21" s="123"/>
      <c r="CI21" s="106"/>
      <c r="CJ21" s="123"/>
      <c r="CK21" s="106"/>
      <c r="CL21" s="123"/>
      <c r="CM21" s="104"/>
      <c r="CN21" s="123"/>
      <c r="CO21" s="104"/>
      <c r="CP21" s="123"/>
      <c r="CQ21" s="106"/>
      <c r="CR21" s="123"/>
      <c r="CS21" s="104"/>
      <c r="CT21" s="123"/>
      <c r="CU21" s="104"/>
      <c r="CV21" s="123"/>
      <c r="CW21" s="104"/>
      <c r="CX21" s="123"/>
      <c r="CY21" s="104"/>
      <c r="CZ21" s="123"/>
      <c r="DA21" s="104"/>
      <c r="DB21" s="123"/>
      <c r="DC21" s="104"/>
      <c r="DD21" s="123"/>
      <c r="DE21" s="104"/>
      <c r="DF21" s="123"/>
      <c r="DG21" s="104"/>
      <c r="DH21" s="123"/>
      <c r="DI21" s="104"/>
      <c r="DJ21" s="123"/>
      <c r="DK21" s="104"/>
      <c r="DL21" s="123"/>
      <c r="DM21" s="104"/>
      <c r="DN21" s="123"/>
      <c r="DO21" s="104"/>
      <c r="DP21" s="123"/>
      <c r="DQ21" s="104"/>
      <c r="DR21" s="123"/>
      <c r="DS21" s="104"/>
      <c r="DT21" s="106"/>
      <c r="DU21" s="104"/>
      <c r="DV21" s="123">
        <f>(DU21/12*2*$E21*$G21*((1-$H21)+$H21*$K21*$I21*DV$10))+(DU21/12*10*$F21*$G21*((1-$H21)+$H21*$K21*$J21*DV$10))</f>
        <v>0</v>
      </c>
      <c r="DW21" s="104"/>
      <c r="DX21" s="123"/>
      <c r="DY21" s="104"/>
      <c r="DZ21" s="123"/>
      <c r="EA21" s="124">
        <v>10</v>
      </c>
      <c r="EB21" s="123">
        <f>(EA21/12*2*$E21*$G21*((1-$H21)+$H21*$K21*$I21))+(EA21/12*10*$F21*$G21*((1-$H21)+$H21*$K21*$J21))</f>
        <v>1933603.0590528001</v>
      </c>
      <c r="EC21" s="125"/>
      <c r="ED21" s="123"/>
      <c r="EE21" s="104">
        <v>1</v>
      </c>
      <c r="EF21" s="123">
        <f>(EE21/12*2*$E21*$G21*((1-$H21)+$H21*$I21))+(EE21/12*10*$F21*$G21*((1-$H21)+$H21*$J21))</f>
        <v>175183.70854719999</v>
      </c>
      <c r="EG21" s="123"/>
      <c r="EH21" s="123"/>
      <c r="EI21" s="112">
        <f t="shared" si="61"/>
        <v>11</v>
      </c>
      <c r="EJ21" s="112">
        <f t="shared" si="61"/>
        <v>2108786.7675999999</v>
      </c>
    </row>
    <row r="22" spans="1:140" s="3" customFormat="1" ht="30" hidden="1" customHeight="1" x14ac:dyDescent="0.25">
      <c r="A22" s="116"/>
      <c r="B22" s="95">
        <v>10</v>
      </c>
      <c r="C22" s="117" t="s">
        <v>167</v>
      </c>
      <c r="D22" s="118" t="s">
        <v>168</v>
      </c>
      <c r="E22" s="98">
        <v>16026</v>
      </c>
      <c r="F22" s="98">
        <v>16828</v>
      </c>
      <c r="G22" s="119">
        <v>10.69</v>
      </c>
      <c r="H22" s="120">
        <v>0.2044</v>
      </c>
      <c r="I22" s="121">
        <v>1.4</v>
      </c>
      <c r="J22" s="121">
        <v>1.3</v>
      </c>
      <c r="K22" s="122">
        <v>1.4</v>
      </c>
      <c r="L22" s="122">
        <v>1.68</v>
      </c>
      <c r="M22" s="122">
        <v>2.23</v>
      </c>
      <c r="N22" s="122">
        <v>2.57</v>
      </c>
      <c r="O22" s="104"/>
      <c r="P22" s="123">
        <f>(O22/12*2*$E22*$G22*((1-$H22)+$H22*$K22*$I22*P$10))+(O22/12*10*$F22*$G22*((1-$H22)+$H22*$K22*$J22*P$10))</f>
        <v>0</v>
      </c>
      <c r="Q22" s="106"/>
      <c r="R22" s="123">
        <f>(Q22/12*2*$E22*$G22*((1-$H22)+$H22*$K22*$I22*R$10))+(Q22/12*10*$F22*$G22*((1-$H22)+$H22*$K22*$J22*R$10))</f>
        <v>0</v>
      </c>
      <c r="S22" s="106"/>
      <c r="T22" s="123">
        <f>(S22/12*2*$E22*$G22*((1-$H22)+$H22*$K22*$I22*T$10))+(S22/12*10*$F22*$G22*((1-$H22)+$H22*$K22*$J22*T$10))</f>
        <v>0</v>
      </c>
      <c r="U22" s="124"/>
      <c r="V22" s="123">
        <f>(U22/12*2*$E22*$G22*((1-$H22)+$H22*$K22*$I22*V$10))+(U22/12*9*$F22*$G22*((1-$H22)+$H22*$K22*$J22*V$10))</f>
        <v>0</v>
      </c>
      <c r="W22" s="104"/>
      <c r="X22" s="123">
        <f>(W22/12*2*$E22*$G22*((1-$H22)+$H22*$K22*$I22*X$10))+(W22/12*10*$F22*$G22*((1-$H22)+$H22*$K22*$J22*X$10))</f>
        <v>0</v>
      </c>
      <c r="Y22" s="104"/>
      <c r="Z22" s="123">
        <f>(Y22/12*2*$E22*$G22*((1-$H22)+$H22*$K22*$I22*Z$10))+(Y22/12*10*$F22*$G22*((1-$H22)+$H22*$K22*$J22*Z$10))</f>
        <v>0</v>
      </c>
      <c r="AA22" s="106"/>
      <c r="AB22" s="123">
        <f>(AA22/12*2*$E22*$G22*((1-$H22)+$H22*$K22*$I22*AB$10))+(AA22/12*10*$F22*$G22*((1-$H22)+$H22*$K22*$J22*AB$10))</f>
        <v>0</v>
      </c>
      <c r="AC22" s="106"/>
      <c r="AD22" s="123"/>
      <c r="AE22" s="106"/>
      <c r="AF22" s="123"/>
      <c r="AG22" s="106"/>
      <c r="AH22" s="123"/>
      <c r="AI22" s="104"/>
      <c r="AJ22" s="123"/>
      <c r="AK22" s="104"/>
      <c r="AL22" s="123"/>
      <c r="AM22" s="104"/>
      <c r="AN22" s="123"/>
      <c r="AO22" s="104"/>
      <c r="AP22" s="123"/>
      <c r="AQ22" s="104"/>
      <c r="AR22" s="123"/>
      <c r="AS22" s="104"/>
      <c r="AT22" s="123"/>
      <c r="AU22" s="104"/>
      <c r="AV22" s="123"/>
      <c r="AW22" s="104"/>
      <c r="AX22" s="123"/>
      <c r="AY22" s="104"/>
      <c r="AZ22" s="123"/>
      <c r="BA22" s="104"/>
      <c r="BB22" s="123"/>
      <c r="BC22" s="104"/>
      <c r="BD22" s="123"/>
      <c r="BE22" s="104"/>
      <c r="BF22" s="123"/>
      <c r="BG22" s="104"/>
      <c r="BH22" s="123"/>
      <c r="BI22" s="104"/>
      <c r="BJ22" s="123"/>
      <c r="BK22" s="104"/>
      <c r="BL22" s="123"/>
      <c r="BM22" s="104"/>
      <c r="BN22" s="123"/>
      <c r="BO22" s="109"/>
      <c r="BP22" s="123"/>
      <c r="BQ22" s="104"/>
      <c r="BR22" s="123"/>
      <c r="BS22" s="106"/>
      <c r="BT22" s="123"/>
      <c r="BU22" s="104"/>
      <c r="BV22" s="123"/>
      <c r="BW22" s="104"/>
      <c r="BX22" s="123"/>
      <c r="BY22" s="104"/>
      <c r="BZ22" s="123"/>
      <c r="CA22" s="104"/>
      <c r="CB22" s="123"/>
      <c r="CC22" s="106"/>
      <c r="CD22" s="123"/>
      <c r="CE22" s="104"/>
      <c r="CF22" s="123"/>
      <c r="CG22" s="106"/>
      <c r="CH22" s="123"/>
      <c r="CI22" s="106"/>
      <c r="CJ22" s="123"/>
      <c r="CK22" s="106"/>
      <c r="CL22" s="123"/>
      <c r="CM22" s="104"/>
      <c r="CN22" s="123"/>
      <c r="CO22" s="104"/>
      <c r="CP22" s="123"/>
      <c r="CQ22" s="106"/>
      <c r="CR22" s="123"/>
      <c r="CS22" s="104"/>
      <c r="CT22" s="123"/>
      <c r="CU22" s="104"/>
      <c r="CV22" s="123"/>
      <c r="CW22" s="104"/>
      <c r="CX22" s="123"/>
      <c r="CY22" s="104"/>
      <c r="CZ22" s="123"/>
      <c r="DA22" s="104"/>
      <c r="DB22" s="123"/>
      <c r="DC22" s="104"/>
      <c r="DD22" s="123"/>
      <c r="DE22" s="104"/>
      <c r="DF22" s="123"/>
      <c r="DG22" s="104"/>
      <c r="DH22" s="123"/>
      <c r="DI22" s="104"/>
      <c r="DJ22" s="123"/>
      <c r="DK22" s="104"/>
      <c r="DL22" s="123"/>
      <c r="DM22" s="104"/>
      <c r="DN22" s="123"/>
      <c r="DO22" s="104"/>
      <c r="DP22" s="123"/>
      <c r="DQ22" s="104"/>
      <c r="DR22" s="123"/>
      <c r="DS22" s="104"/>
      <c r="DT22" s="106"/>
      <c r="DU22" s="104"/>
      <c r="DV22" s="123">
        <f>(DU22/12*2*$E22*$G22*((1-$H22)+$H22*$K22*$I22*DV$10))+(DU22/12*10*$F22*$G22*((1-$H22)+$H22*$K22*$J22*DV$10))</f>
        <v>0</v>
      </c>
      <c r="DW22" s="104"/>
      <c r="DX22" s="123"/>
      <c r="DY22" s="104"/>
      <c r="DZ22" s="123"/>
      <c r="EA22" s="124">
        <v>10</v>
      </c>
      <c r="EB22" s="123">
        <f>(EA22/12*2*$E22*$G22*((1-$H22)+$H22*$K22*$I22))+(EA22/12*10*$F22*$G22*((1-$H22)+$H22*$K22*$J22))</f>
        <v>2091912.2554522664</v>
      </c>
      <c r="EC22" s="125"/>
      <c r="ED22" s="123"/>
      <c r="EE22" s="104">
        <f>1+2</f>
        <v>3</v>
      </c>
      <c r="EF22" s="123">
        <f>(EE22/12*2*$E22*$G22*((1-$H22)+$H22*$I22))+(EE22/12*10*$F22*$G22*((1-$H22)+$H22*$J22))</f>
        <v>569968.08674319996</v>
      </c>
      <c r="EG22" s="123"/>
      <c r="EH22" s="123"/>
      <c r="EI22" s="112">
        <f t="shared" si="61"/>
        <v>13</v>
      </c>
      <c r="EJ22" s="112">
        <f t="shared" si="61"/>
        <v>2661880.3421954662</v>
      </c>
    </row>
    <row r="23" spans="1:140" s="93" customFormat="1" ht="15" hidden="1" customHeight="1" x14ac:dyDescent="0.25">
      <c r="A23" s="126">
        <v>3</v>
      </c>
      <c r="B23" s="126"/>
      <c r="C23" s="86" t="s">
        <v>169</v>
      </c>
      <c r="D23" s="127" t="s">
        <v>170</v>
      </c>
      <c r="E23" s="98">
        <v>16026</v>
      </c>
      <c r="F23" s="98">
        <v>16828</v>
      </c>
      <c r="G23" s="128"/>
      <c r="H23" s="100"/>
      <c r="I23" s="90"/>
      <c r="J23" s="266"/>
      <c r="K23" s="129"/>
      <c r="L23" s="129"/>
      <c r="M23" s="129"/>
      <c r="N23" s="130">
        <v>2.57</v>
      </c>
      <c r="O23" s="131">
        <f t="shared" ref="O23:BZ23" si="62">O24</f>
        <v>1</v>
      </c>
      <c r="P23" s="131">
        <f t="shared" si="62"/>
        <v>22904.62533333333</v>
      </c>
      <c r="Q23" s="131">
        <f t="shared" si="62"/>
        <v>0</v>
      </c>
      <c r="R23" s="131">
        <f t="shared" si="62"/>
        <v>0</v>
      </c>
      <c r="S23" s="131">
        <f t="shared" si="62"/>
        <v>0</v>
      </c>
      <c r="T23" s="131">
        <f t="shared" si="62"/>
        <v>0</v>
      </c>
      <c r="U23" s="131">
        <f t="shared" si="62"/>
        <v>0</v>
      </c>
      <c r="V23" s="131">
        <f t="shared" si="62"/>
        <v>0</v>
      </c>
      <c r="W23" s="131">
        <f t="shared" si="62"/>
        <v>0</v>
      </c>
      <c r="X23" s="131">
        <f t="shared" si="62"/>
        <v>0</v>
      </c>
      <c r="Y23" s="131">
        <f t="shared" si="62"/>
        <v>0</v>
      </c>
      <c r="Z23" s="131">
        <f t="shared" si="62"/>
        <v>0</v>
      </c>
      <c r="AA23" s="131">
        <f t="shared" si="62"/>
        <v>1</v>
      </c>
      <c r="AB23" s="131">
        <f t="shared" si="62"/>
        <v>22904.62533333333</v>
      </c>
      <c r="AC23" s="131">
        <f t="shared" si="62"/>
        <v>0</v>
      </c>
      <c r="AD23" s="131">
        <f t="shared" si="62"/>
        <v>0</v>
      </c>
      <c r="AE23" s="131">
        <f t="shared" si="62"/>
        <v>0</v>
      </c>
      <c r="AF23" s="131">
        <f t="shared" si="62"/>
        <v>0</v>
      </c>
      <c r="AG23" s="131">
        <f t="shared" si="62"/>
        <v>0</v>
      </c>
      <c r="AH23" s="131">
        <f t="shared" si="62"/>
        <v>0</v>
      </c>
      <c r="AI23" s="131">
        <f t="shared" si="62"/>
        <v>0</v>
      </c>
      <c r="AJ23" s="131">
        <f t="shared" si="62"/>
        <v>0</v>
      </c>
      <c r="AK23" s="131">
        <f t="shared" si="62"/>
        <v>0</v>
      </c>
      <c r="AL23" s="131">
        <f t="shared" si="62"/>
        <v>0</v>
      </c>
      <c r="AM23" s="131">
        <f t="shared" si="62"/>
        <v>0</v>
      </c>
      <c r="AN23" s="131">
        <f t="shared" si="62"/>
        <v>0</v>
      </c>
      <c r="AO23" s="131">
        <f t="shared" si="62"/>
        <v>0</v>
      </c>
      <c r="AP23" s="131">
        <f t="shared" si="62"/>
        <v>0</v>
      </c>
      <c r="AQ23" s="131">
        <f t="shared" si="62"/>
        <v>0</v>
      </c>
      <c r="AR23" s="131">
        <f t="shared" si="62"/>
        <v>0</v>
      </c>
      <c r="AS23" s="131">
        <f t="shared" si="62"/>
        <v>0</v>
      </c>
      <c r="AT23" s="131">
        <f t="shared" si="62"/>
        <v>0</v>
      </c>
      <c r="AU23" s="131">
        <f t="shared" si="62"/>
        <v>0</v>
      </c>
      <c r="AV23" s="131">
        <f t="shared" si="62"/>
        <v>0</v>
      </c>
      <c r="AW23" s="131">
        <f t="shared" si="62"/>
        <v>0</v>
      </c>
      <c r="AX23" s="131">
        <f t="shared" si="62"/>
        <v>0</v>
      </c>
      <c r="AY23" s="131">
        <f t="shared" si="62"/>
        <v>0</v>
      </c>
      <c r="AZ23" s="131">
        <f t="shared" si="62"/>
        <v>0</v>
      </c>
      <c r="BA23" s="131">
        <f t="shared" si="62"/>
        <v>0</v>
      </c>
      <c r="BB23" s="131">
        <f t="shared" si="62"/>
        <v>0</v>
      </c>
      <c r="BC23" s="131">
        <f t="shared" si="62"/>
        <v>0</v>
      </c>
      <c r="BD23" s="131">
        <f t="shared" si="62"/>
        <v>0</v>
      </c>
      <c r="BE23" s="131">
        <f t="shared" si="62"/>
        <v>0</v>
      </c>
      <c r="BF23" s="131">
        <f t="shared" si="62"/>
        <v>0</v>
      </c>
      <c r="BG23" s="131">
        <f t="shared" si="62"/>
        <v>4</v>
      </c>
      <c r="BH23" s="131">
        <f t="shared" si="62"/>
        <v>91618.501333333319</v>
      </c>
      <c r="BI23" s="131">
        <f t="shared" si="62"/>
        <v>0</v>
      </c>
      <c r="BJ23" s="131">
        <f t="shared" si="62"/>
        <v>0</v>
      </c>
      <c r="BK23" s="131">
        <f t="shared" si="62"/>
        <v>0</v>
      </c>
      <c r="BL23" s="131">
        <f t="shared" si="62"/>
        <v>0</v>
      </c>
      <c r="BM23" s="131">
        <f t="shared" si="62"/>
        <v>0</v>
      </c>
      <c r="BN23" s="131">
        <f t="shared" si="62"/>
        <v>0</v>
      </c>
      <c r="BO23" s="131">
        <f t="shared" si="62"/>
        <v>0</v>
      </c>
      <c r="BP23" s="131">
        <f t="shared" si="62"/>
        <v>0</v>
      </c>
      <c r="BQ23" s="131">
        <f t="shared" si="62"/>
        <v>0</v>
      </c>
      <c r="BR23" s="131">
        <f t="shared" si="62"/>
        <v>0</v>
      </c>
      <c r="BS23" s="131">
        <f t="shared" si="62"/>
        <v>0</v>
      </c>
      <c r="BT23" s="131">
        <f t="shared" si="62"/>
        <v>0</v>
      </c>
      <c r="BU23" s="131">
        <f t="shared" si="62"/>
        <v>0</v>
      </c>
      <c r="BV23" s="131">
        <f t="shared" si="62"/>
        <v>0</v>
      </c>
      <c r="BW23" s="131">
        <f t="shared" si="62"/>
        <v>0</v>
      </c>
      <c r="BX23" s="131">
        <f t="shared" si="62"/>
        <v>0</v>
      </c>
      <c r="BY23" s="131">
        <f t="shared" si="62"/>
        <v>0</v>
      </c>
      <c r="BZ23" s="131">
        <f t="shared" si="62"/>
        <v>0</v>
      </c>
      <c r="CA23" s="131">
        <f t="shared" ref="CA23:EJ23" si="63">CA24</f>
        <v>2</v>
      </c>
      <c r="CB23" s="131">
        <f t="shared" si="63"/>
        <v>45809.25066666666</v>
      </c>
      <c r="CC23" s="131">
        <f t="shared" si="63"/>
        <v>0</v>
      </c>
      <c r="CD23" s="131">
        <f t="shared" si="63"/>
        <v>0</v>
      </c>
      <c r="CE23" s="131">
        <f t="shared" si="63"/>
        <v>0</v>
      </c>
      <c r="CF23" s="131">
        <f t="shared" si="63"/>
        <v>0</v>
      </c>
      <c r="CG23" s="131">
        <f t="shared" si="63"/>
        <v>0</v>
      </c>
      <c r="CH23" s="131">
        <f t="shared" si="63"/>
        <v>0</v>
      </c>
      <c r="CI23" s="131">
        <f t="shared" si="63"/>
        <v>0</v>
      </c>
      <c r="CJ23" s="131">
        <f t="shared" si="63"/>
        <v>0</v>
      </c>
      <c r="CK23" s="131">
        <f t="shared" si="63"/>
        <v>0</v>
      </c>
      <c r="CL23" s="131">
        <f t="shared" si="63"/>
        <v>0</v>
      </c>
      <c r="CM23" s="131">
        <f t="shared" si="63"/>
        <v>0</v>
      </c>
      <c r="CN23" s="131">
        <f t="shared" si="63"/>
        <v>0</v>
      </c>
      <c r="CO23" s="131">
        <f t="shared" si="63"/>
        <v>0</v>
      </c>
      <c r="CP23" s="131">
        <f t="shared" si="63"/>
        <v>0</v>
      </c>
      <c r="CQ23" s="131">
        <f t="shared" si="63"/>
        <v>0</v>
      </c>
      <c r="CR23" s="131">
        <f t="shared" si="63"/>
        <v>0</v>
      </c>
      <c r="CS23" s="131">
        <f t="shared" si="63"/>
        <v>0</v>
      </c>
      <c r="CT23" s="131">
        <f t="shared" si="63"/>
        <v>0</v>
      </c>
      <c r="CU23" s="131">
        <f t="shared" si="63"/>
        <v>0</v>
      </c>
      <c r="CV23" s="131">
        <f t="shared" si="63"/>
        <v>0</v>
      </c>
      <c r="CW23" s="131">
        <f t="shared" si="63"/>
        <v>0</v>
      </c>
      <c r="CX23" s="131">
        <f t="shared" si="63"/>
        <v>0</v>
      </c>
      <c r="CY23" s="131">
        <f t="shared" si="63"/>
        <v>0</v>
      </c>
      <c r="CZ23" s="131">
        <f t="shared" si="63"/>
        <v>0</v>
      </c>
      <c r="DA23" s="131">
        <f t="shared" si="63"/>
        <v>0</v>
      </c>
      <c r="DB23" s="131">
        <f t="shared" si="63"/>
        <v>0</v>
      </c>
      <c r="DC23" s="131">
        <f t="shared" si="63"/>
        <v>0</v>
      </c>
      <c r="DD23" s="131">
        <f t="shared" si="63"/>
        <v>0</v>
      </c>
      <c r="DE23" s="131">
        <f t="shared" si="63"/>
        <v>0</v>
      </c>
      <c r="DF23" s="131">
        <f t="shared" si="63"/>
        <v>0</v>
      </c>
      <c r="DG23" s="131">
        <f t="shared" si="63"/>
        <v>0</v>
      </c>
      <c r="DH23" s="131">
        <f t="shared" si="63"/>
        <v>0</v>
      </c>
      <c r="DI23" s="131">
        <f t="shared" si="63"/>
        <v>0</v>
      </c>
      <c r="DJ23" s="131">
        <f t="shared" si="63"/>
        <v>0</v>
      </c>
      <c r="DK23" s="131">
        <f t="shared" si="63"/>
        <v>0</v>
      </c>
      <c r="DL23" s="131">
        <f t="shared" si="63"/>
        <v>0</v>
      </c>
      <c r="DM23" s="131">
        <f t="shared" si="63"/>
        <v>0</v>
      </c>
      <c r="DN23" s="131">
        <f t="shared" si="63"/>
        <v>0</v>
      </c>
      <c r="DO23" s="131">
        <f t="shared" si="63"/>
        <v>0</v>
      </c>
      <c r="DP23" s="131">
        <f t="shared" si="63"/>
        <v>0</v>
      </c>
      <c r="DQ23" s="131">
        <f t="shared" si="63"/>
        <v>0</v>
      </c>
      <c r="DR23" s="131">
        <f t="shared" si="63"/>
        <v>0</v>
      </c>
      <c r="DS23" s="131">
        <f t="shared" si="63"/>
        <v>0</v>
      </c>
      <c r="DT23" s="131">
        <f t="shared" si="63"/>
        <v>0</v>
      </c>
      <c r="DU23" s="131">
        <f t="shared" si="63"/>
        <v>0</v>
      </c>
      <c r="DV23" s="131">
        <f t="shared" si="63"/>
        <v>0</v>
      </c>
      <c r="DW23" s="131">
        <f t="shared" si="63"/>
        <v>0</v>
      </c>
      <c r="DX23" s="131">
        <f t="shared" si="63"/>
        <v>0</v>
      </c>
      <c r="DY23" s="131">
        <f t="shared" si="63"/>
        <v>0</v>
      </c>
      <c r="DZ23" s="131">
        <f t="shared" si="63"/>
        <v>0</v>
      </c>
      <c r="EA23" s="131">
        <f t="shared" si="63"/>
        <v>0</v>
      </c>
      <c r="EB23" s="131">
        <f t="shared" si="63"/>
        <v>0</v>
      </c>
      <c r="EC23" s="131">
        <f t="shared" si="63"/>
        <v>0</v>
      </c>
      <c r="ED23" s="131">
        <f t="shared" si="63"/>
        <v>0</v>
      </c>
      <c r="EE23" s="131">
        <f t="shared" si="63"/>
        <v>0</v>
      </c>
      <c r="EF23" s="131">
        <f t="shared" si="63"/>
        <v>0</v>
      </c>
      <c r="EG23" s="131"/>
      <c r="EH23" s="131"/>
      <c r="EI23" s="131">
        <f t="shared" si="63"/>
        <v>8</v>
      </c>
      <c r="EJ23" s="131">
        <f t="shared" si="63"/>
        <v>183237.00266666664</v>
      </c>
    </row>
    <row r="24" spans="1:140" ht="30" hidden="1" customHeight="1" x14ac:dyDescent="0.25">
      <c r="A24" s="95"/>
      <c r="B24" s="132">
        <v>11</v>
      </c>
      <c r="C24" s="133" t="s">
        <v>171</v>
      </c>
      <c r="D24" s="134" t="s">
        <v>172</v>
      </c>
      <c r="E24" s="98">
        <v>16026</v>
      </c>
      <c r="F24" s="98">
        <v>16828</v>
      </c>
      <c r="G24" s="135">
        <v>0.98</v>
      </c>
      <c r="H24" s="100"/>
      <c r="I24" s="136">
        <v>1</v>
      </c>
      <c r="J24" s="102"/>
      <c r="K24" s="137">
        <v>1.4</v>
      </c>
      <c r="L24" s="137">
        <v>1.68</v>
      </c>
      <c r="M24" s="137">
        <v>2.23</v>
      </c>
      <c r="N24" s="138">
        <v>2.57</v>
      </c>
      <c r="O24" s="139">
        <v>1</v>
      </c>
      <c r="P24" s="105">
        <f>(O24/12*2*$E24*$G24*$I24*$K24*P$10)+(O24/12*10*$F24*$G24*$I24*$K24*P$10)</f>
        <v>22904.62533333333</v>
      </c>
      <c r="Q24" s="140"/>
      <c r="R24" s="105">
        <f>(Q24/12*2*$E24*$G24*$I24*$K24*R$10)+(Q24/12*10*$F24*$G24*$I24*$K24*R$10)</f>
        <v>0</v>
      </c>
      <c r="S24" s="140"/>
      <c r="T24" s="105">
        <f>(S24/12*2*$E24*$G24*$I24*$K24*T$10)+(S24/12*10*$F24*$G24*$I24*$K24*T$10)</f>
        <v>0</v>
      </c>
      <c r="U24" s="139"/>
      <c r="V24" s="105">
        <f>(U24/12*2*$E24*$G24*$I24*$K24*V$10)+(U24/12*10*$F24*$G24*$I24*$K24*V$10)</f>
        <v>0</v>
      </c>
      <c r="W24" s="139"/>
      <c r="X24" s="105">
        <f>(W24/12*2*$E24*$G24*$I24*$K24*X$10)+(W24/12*10*$F24*$G24*$I24*$K24*X$10)</f>
        <v>0</v>
      </c>
      <c r="Y24" s="139"/>
      <c r="Z24" s="105">
        <f>(Y24/12*2*$E24*$G24*$I24*$K24*Z$10)+(Y24/12*10*$F24*$G24*$I24*$K24*Z$10)</f>
        <v>0</v>
      </c>
      <c r="AA24" s="140">
        <v>1</v>
      </c>
      <c r="AB24" s="105">
        <f>(AA24/12*2*$E24*$G24*$I24*$K24*AB$10)+(AA24/12*10*$F24*$G24*$I24*$K24*AB$10)</f>
        <v>22904.62533333333</v>
      </c>
      <c r="AC24" s="140"/>
      <c r="AD24" s="105">
        <f>(AC24/12*2*$E24*$G24*$I24*$K24*AD$10)+(AC24/12*10*$F24*$G24*$I24*$K24*AD$10)</f>
        <v>0</v>
      </c>
      <c r="AE24" s="140"/>
      <c r="AF24" s="106">
        <f>SUM(AE24/12*2*$E24*$G24*$I24*$L24*$AF$10)+(AE24/12*10*$F24*$G24*$I24*$L24*$AF$10)</f>
        <v>0</v>
      </c>
      <c r="AG24" s="140"/>
      <c r="AH24" s="107">
        <f>SUM(AG24/12*2*$E24*$G24*$I24*$L24*$AH$10)+(AG24/12*10*$F24*$G24*$I24*$L24*$AH$10)</f>
        <v>0</v>
      </c>
      <c r="AI24" s="139"/>
      <c r="AJ24" s="105">
        <f>(AI24/12*2*$E24*$G24*$I24*$K24*AJ$10)+(AI24/12*10*$F24*$G24*$I24*$K24*AJ$10)</f>
        <v>0</v>
      </c>
      <c r="AK24" s="139"/>
      <c r="AL24" s="105">
        <f>(AK24/12*2*$E24*$G24*$I24*$K24*AL$10)+(AK24/12*10*$F24*$G24*$I24*$K24*AL$10)</f>
        <v>0</v>
      </c>
      <c r="AM24" s="141"/>
      <c r="AN24" s="105">
        <f>(AM24/12*2*$E24*$G24*$I24*$K24*AN$10)+(AM24/12*10*$F24*$G24*$I24*$K24*AN$10)</f>
        <v>0</v>
      </c>
      <c r="AO24" s="139"/>
      <c r="AP24" s="105">
        <f>(AO24/12*2*$E24*$G24*$I24*$K24*AP$10)+(AO24/12*10*$F24*$G24*$I24*$K24*AP$10)</f>
        <v>0</v>
      </c>
      <c r="AQ24" s="139"/>
      <c r="AR24" s="105">
        <f>(AQ24/12*2*$E24*$G24*$I24*$K24*AR$10)+(AQ24/12*10*$F24*$G24*$I24*$K24*AR$10)</f>
        <v>0</v>
      </c>
      <c r="AS24" s="139"/>
      <c r="AT24" s="105">
        <f>(AS24/12*2*$E24*$G24*$I24*$K24*AT$10)+(AS24/12*10*$F24*$G24*$I24*$K24*AT$10)</f>
        <v>0</v>
      </c>
      <c r="AU24" s="139"/>
      <c r="AV24" s="105">
        <f>(AU24/12*2*$E24*$G24*$I24*$K24*AV$10)+(AU24/12*10*$F24*$G24*$I24*$K24*AV$10)</f>
        <v>0</v>
      </c>
      <c r="AW24" s="139"/>
      <c r="AX24" s="105">
        <f>(AW24/12*2*$E24*$G24*$I24*$K24*AX$10)+(AW24/12*10*$F24*$G24*$I24*$K24*AX$10)</f>
        <v>0</v>
      </c>
      <c r="AY24" s="139"/>
      <c r="AZ24" s="105">
        <f>(AY24/12*2*$E24*$G24*$I24*$K24*AZ$10)+(AY24/12*10*$F24*$G24*$I24*$K24*AZ$10)</f>
        <v>0</v>
      </c>
      <c r="BA24" s="139"/>
      <c r="BB24" s="105">
        <f>(BA24/12*2*$E24*$G24*$I24*$K24*BB$10)+(BA24/12*10*$F24*$G24*$I24*$K24*BB$10)</f>
        <v>0</v>
      </c>
      <c r="BC24" s="139"/>
      <c r="BD24" s="105">
        <f>(BC24/12*2*$E24*$G24*$I24*$K24*BD$10)+(BC24/12*10*$F24*$G24*$I24*$K24*BD$10)</f>
        <v>0</v>
      </c>
      <c r="BE24" s="139"/>
      <c r="BF24" s="105">
        <f>(BE24/12*2*$E24*$G24*$I24*$K24*BF$10)+(BE24/12*10*$F24*$G24*$I24*$K24*BF$10)</f>
        <v>0</v>
      </c>
      <c r="BG24" s="139">
        <f>5-1</f>
        <v>4</v>
      </c>
      <c r="BH24" s="105">
        <f>(BG24/12*2*$E24*$G24*$I24*$K24*BH$10)+(BG24/12*10*$F24*$G24*$I24*$K24*BH$10)</f>
        <v>91618.501333333319</v>
      </c>
      <c r="BI24" s="139"/>
      <c r="BJ24" s="105">
        <f>(BI24/12*2*$E24*$G24*$I24*$K24*BJ$10)+(BI24/12*10*$F24*$G24*$I24*$K24*BJ$10)</f>
        <v>0</v>
      </c>
      <c r="BK24" s="139"/>
      <c r="BL24" s="105">
        <f>(BK24/12*2*$E24*$G24*$I24*$K24*BL$10)+(BK24/12*10*$F24*$G24*$I24*$K24*BL$10)</f>
        <v>0</v>
      </c>
      <c r="BM24" s="139"/>
      <c r="BN24" s="105">
        <f>(BM24/12*2*$E24*$G24*$I24*$K24*BN$10)+(BM24/12*10*$F24*$G24*$I24*$K24*BN$10)</f>
        <v>0</v>
      </c>
      <c r="BO24" s="142"/>
      <c r="BP24" s="105">
        <f>(BO24/12*2*$E24*$G24*$I24*$K24*BP$10)+(BO24/12*10*$F24*$G24*$I24*$K24*BP$10)</f>
        <v>0</v>
      </c>
      <c r="BQ24" s="139"/>
      <c r="BR24" s="105">
        <f>(BQ24/12*2*$E24*$G24*$I24*$K24*BR$10)+(BQ24/12*10*$F24*$G24*$I24*$K24*BR$10)</f>
        <v>0</v>
      </c>
      <c r="BS24" s="140"/>
      <c r="BT24" s="105">
        <f>(BS24/12*2*$E24*$G24*$I24*$K24*BT$10)+(BS24/12*10*$F24*$G24*$I24*$K24*BT$10)</f>
        <v>0</v>
      </c>
      <c r="BU24" s="104"/>
      <c r="BV24" s="105">
        <f>(BU24/12*2*$E24*$G24*$I24*$K24*BV$10)+(BU24/12*10*$F24*$G24*$I24*$K24*BV$10)</f>
        <v>0</v>
      </c>
      <c r="BW24" s="139"/>
      <c r="BX24" s="105">
        <f>(BW24/12*2*$E24*$G24*$I24*$K24*BX$10)+(BW24/12*10*$F24*$G24*$I24*$K24*BX$10)</f>
        <v>0</v>
      </c>
      <c r="BY24" s="139"/>
      <c r="BZ24" s="105">
        <f>(BY24/12*2*$E24*$G24*$I24*$K24*BZ$10)+(BY24/12*10*$F24*$G24*$I24*$K24*BZ$10)</f>
        <v>0</v>
      </c>
      <c r="CA24" s="141">
        <v>2</v>
      </c>
      <c r="CB24" s="105">
        <f>(CA24/12*2*$E24*$G24*$I24*$K24*CB$10)+(CA24/12*10*$F24*$G24*$I24*$K24*CB$10)</f>
        <v>45809.25066666666</v>
      </c>
      <c r="CC24" s="140"/>
      <c r="CD24" s="107">
        <f>SUM(CC24/12*2*$E24*$G24*$I24*$L24*CD$10)+(CC24/12*10*$F24*$G24*$I24*$L24*$CD$10)</f>
        <v>0</v>
      </c>
      <c r="CE24" s="139"/>
      <c r="CF24" s="107">
        <f>SUM(CE24/12*2*$E24*$G24*$I24*$L24*CF$10)+(CE24/12*10*$F24*$G24*$I24*$L24*CF$10)</f>
        <v>0</v>
      </c>
      <c r="CG24" s="140"/>
      <c r="CH24" s="107">
        <f>SUM(CG24/12*2*$E24*$G24*$I24*$L24*CH$10)+(CG24/12*10*$F24*$G24*$I24*$L24*CH$10)</f>
        <v>0</v>
      </c>
      <c r="CI24" s="140"/>
      <c r="CJ24" s="107">
        <f>SUM(CI24/12*2*$E24*$G24*$I24*$L24*CJ$10)+(CI24/12*10*$F24*$G24*$I24*$L24*CJ$10)</f>
        <v>0</v>
      </c>
      <c r="CK24" s="140"/>
      <c r="CL24" s="107">
        <f>SUM(CK24/12*2*$E24*$G24*$I24*$L24*CL$10)+(CK24/12*10*$F24*$G24*$I24*$L24*CL$10)</f>
        <v>0</v>
      </c>
      <c r="CM24" s="139"/>
      <c r="CN24" s="107">
        <f>SUM(CM24/12*2*$E24*$G24*$I24*$L24*CN$10)+(CM24/12*10*$F24*$G24*$I24*$L24*CN$10)</f>
        <v>0</v>
      </c>
      <c r="CO24" s="139"/>
      <c r="CP24" s="107">
        <f>SUM(CO24/12*2*$E24*$G24*$I24*$L24*CP$10)+(CO24/12*10*$F24*$G24*$I24*$L24*CP$10)</f>
        <v>0</v>
      </c>
      <c r="CQ24" s="140"/>
      <c r="CR24" s="107">
        <f>SUM(CQ24/12*2*$E24*$G24*$I24*$L24*CR$10)+(CQ24/12*10*$F24*$G24*$I24*$L24*CR$10)</f>
        <v>0</v>
      </c>
      <c r="CS24" s="139"/>
      <c r="CT24" s="107">
        <f>SUM(CS24/12*2*$E24*$G24*$I24*$L24*CT$10)+(CS24/12*10*$F24*$G24*$I24*$L24*CT$10)</f>
        <v>0</v>
      </c>
      <c r="CU24" s="139"/>
      <c r="CV24" s="107">
        <f>SUM(CU24/12*2*$E24*$G24*$I24*$L24*CV$10)+(CU24/12*10*$F24*$G24*$I24*$L24*CV$10)</f>
        <v>0</v>
      </c>
      <c r="CW24" s="139"/>
      <c r="CX24" s="107">
        <f>SUM(CW24/12*2*$E24*$G24*$I24*$L24*CX$10)+(CW24/12*10*$F24*$G24*$I24*$L24*CX$10)</f>
        <v>0</v>
      </c>
      <c r="CY24" s="139"/>
      <c r="CZ24" s="107">
        <f>SUM(CY24/12*2*$E24*$G24*$I24*$L24*CZ$10)+(CY24/12*10*$F24*$G24*$I24*$L24*CZ$10)</f>
        <v>0</v>
      </c>
      <c r="DA24" s="141"/>
      <c r="DB24" s="107">
        <f>SUM(DA24/12*2*$E24*$G24*$I24*$L24*DB$10)+(DA24/12*10*$F24*$G24*$I24*$L24*DB$10)</f>
        <v>0</v>
      </c>
      <c r="DC24" s="139"/>
      <c r="DD24" s="107">
        <f>SUM(DC24/12*2*$E24*$G24*$I24*$L24*DD$10)+(DC24/12*10*$F24*$G24*$I24*$L24*DD$10)</f>
        <v>0</v>
      </c>
      <c r="DE24" s="139"/>
      <c r="DF24" s="106">
        <f>SUM(DE24/12*2*$E24*$G24*$I24*$L24*DF$10)+(DE24/12*10*$F24*$G24*$I24*$L24*DF$10)</f>
        <v>0</v>
      </c>
      <c r="DG24" s="139"/>
      <c r="DH24" s="107">
        <f>SUM(DG24/12*2*$E24*$G24*$I24*$L24*DH$10)+(DG24/12*10*$F24*$G24*$I24*$L24*DH$10)</f>
        <v>0</v>
      </c>
      <c r="DI24" s="139"/>
      <c r="DJ24" s="107">
        <f>SUM(DI24/12*2*$E24*$G24*$I24*$M24*DJ$10)+(DI24/12*10*$F24*$G24*$I24*$M24*DJ$10)</f>
        <v>0</v>
      </c>
      <c r="DK24" s="139"/>
      <c r="DL24" s="107">
        <f>SUM(DK24/12*2*$E24*$G24*$I24*$N24*DL$10)+(DK24/12*10*$F24*$G24*$I24*$N24*DL$10)</f>
        <v>0</v>
      </c>
      <c r="DM24" s="141"/>
      <c r="DN24" s="105">
        <f>(DM24/12*2*$E24*$G24*$I24*$K24*DN$10)+(DM24/12*10*$F24*$G24*$I24*$K24*DN$10)</f>
        <v>0</v>
      </c>
      <c r="DO24" s="141"/>
      <c r="DP24" s="105">
        <f>(DO24/12*2*$E24*$G24*$I24*$K24*DP$10)+(DO24/12*10*$F24*$G24*$I24*$K24*DP$10)</f>
        <v>0</v>
      </c>
      <c r="DQ24" s="139"/>
      <c r="DR24" s="107">
        <f>SUM(DQ24/12*2*$E24*$G24*$I24)+(DQ24/12*10*$F24*$G24*$I24)</f>
        <v>0</v>
      </c>
      <c r="DS24" s="141"/>
      <c r="DT24" s="143"/>
      <c r="DU24" s="141"/>
      <c r="DV24" s="105">
        <f>(DU24/12*2*$E24*$G24*$I24*$K24*DV$10)+(DU24/12*10*$F24*$G24*$I24*$K24*DV$10)</f>
        <v>0</v>
      </c>
      <c r="DW24" s="141"/>
      <c r="DX24" s="105">
        <f>(DW24/12*2*$E24*$G24*$I24*$K24*DX$10)+(DW24/12*10*$F24*$G24*$I24*$K24*DX$10)</f>
        <v>0</v>
      </c>
      <c r="DY24" s="141"/>
      <c r="DZ24" s="143"/>
      <c r="EA24" s="144"/>
      <c r="EB24" s="144"/>
      <c r="EC24" s="125"/>
      <c r="ED24" s="106"/>
      <c r="EE24" s="125"/>
      <c r="EF24" s="125"/>
      <c r="EG24" s="125"/>
      <c r="EH24" s="111">
        <f>(EG24/12*2*$E24*$G24*$I24*$K24)+(EG24/12*10*$F24*$G24*$I24*$K24)</f>
        <v>0</v>
      </c>
      <c r="EI24" s="112">
        <f>SUM(O24,Q24,S24,U24,W24,Y24,AA24,AC24,AE24,AG24,AI24,AK24,AM24,AO24,AQ24,AS24,AU24,AW24,AY24,BA24,BC24,BE24,BG24,BI24,BK24,BM24,BO24,BQ24,BS24,BU24,BW24,BY24,CA24,CC24,CE24,CG24,CI24,CK24,CM24,CO24,CQ24,CS24,CU24,CW24,CY24,DA24,DC24,DE24,DG24,DI24,DK24,DM24,DO24,DQ24,DS24,DU24,DW24,DY24,EA24,EC24,EE24)</f>
        <v>8</v>
      </c>
      <c r="EJ24" s="112">
        <f>SUM(P24,R24,T24,V24,X24,Z24,AB24,AD24,AF24,AH24,AJ24,AL24,AN24,AP24,AR24,AT24,AV24,AX24,AZ24,BB24,BD24,BF24,BH24,BJ24,BL24,BN24,BP24,BR24,BT24,BV24,BX24,BZ24,CB24,CD24,CF24,CH24,CJ24,CL24,CN24,CP24,CR24,CT24,CV24,CX24,CZ24,DB24,DD24,DF24,DH24,DJ24,DL24,DN24,DP24,DR24,DT24,DV24,DX24,DZ24,EB24,ED24,EF24)</f>
        <v>183237.00266666664</v>
      </c>
    </row>
    <row r="25" spans="1:140" s="148" customFormat="1" ht="18.75" x14ac:dyDescent="0.25">
      <c r="A25" s="126">
        <v>4</v>
      </c>
      <c r="B25" s="126"/>
      <c r="C25" s="86" t="s">
        <v>173</v>
      </c>
      <c r="D25" s="145" t="s">
        <v>174</v>
      </c>
      <c r="E25" s="98">
        <v>16026</v>
      </c>
      <c r="F25" s="98">
        <v>16828</v>
      </c>
      <c r="G25" s="128"/>
      <c r="H25" s="100"/>
      <c r="I25" s="90"/>
      <c r="J25" s="266"/>
      <c r="K25" s="146"/>
      <c r="L25" s="146"/>
      <c r="M25" s="146"/>
      <c r="N25" s="147">
        <v>2.57</v>
      </c>
      <c r="O25" s="131">
        <f t="shared" ref="O25:BZ25" si="64">O26</f>
        <v>26</v>
      </c>
      <c r="P25" s="131">
        <f t="shared" si="64"/>
        <v>540829.62266666652</v>
      </c>
      <c r="Q25" s="131">
        <f t="shared" si="64"/>
        <v>0</v>
      </c>
      <c r="R25" s="131">
        <f t="shared" si="64"/>
        <v>0</v>
      </c>
      <c r="S25" s="131">
        <f t="shared" si="64"/>
        <v>0</v>
      </c>
      <c r="T25" s="131">
        <f t="shared" si="64"/>
        <v>0</v>
      </c>
      <c r="U25" s="131">
        <f t="shared" si="64"/>
        <v>0</v>
      </c>
      <c r="V25" s="131">
        <f t="shared" si="64"/>
        <v>0</v>
      </c>
      <c r="W25" s="131">
        <f t="shared" si="64"/>
        <v>0</v>
      </c>
      <c r="X25" s="131">
        <f t="shared" si="64"/>
        <v>0</v>
      </c>
      <c r="Y25" s="131">
        <f t="shared" si="64"/>
        <v>0</v>
      </c>
      <c r="Z25" s="131">
        <f t="shared" si="64"/>
        <v>0</v>
      </c>
      <c r="AA25" s="131">
        <f t="shared" si="64"/>
        <v>20</v>
      </c>
      <c r="AB25" s="131">
        <f t="shared" si="64"/>
        <v>416022.78666666668</v>
      </c>
      <c r="AC25" s="131">
        <f t="shared" si="64"/>
        <v>14</v>
      </c>
      <c r="AD25" s="131">
        <f t="shared" si="64"/>
        <v>291215.95066666673</v>
      </c>
      <c r="AE25" s="131">
        <f t="shared" si="64"/>
        <v>0</v>
      </c>
      <c r="AF25" s="131">
        <f t="shared" si="64"/>
        <v>0</v>
      </c>
      <c r="AG25" s="131">
        <f t="shared" si="64"/>
        <v>8</v>
      </c>
      <c r="AH25" s="131">
        <f t="shared" si="64"/>
        <v>199690.93759999998</v>
      </c>
      <c r="AI25" s="131">
        <f t="shared" si="64"/>
        <v>32</v>
      </c>
      <c r="AJ25" s="131">
        <f t="shared" si="64"/>
        <v>665636.45866666653</v>
      </c>
      <c r="AK25" s="131">
        <f t="shared" si="64"/>
        <v>0</v>
      </c>
      <c r="AL25" s="131">
        <f t="shared" si="64"/>
        <v>0</v>
      </c>
      <c r="AM25" s="131">
        <f t="shared" si="64"/>
        <v>0</v>
      </c>
      <c r="AN25" s="131">
        <f t="shared" si="64"/>
        <v>0</v>
      </c>
      <c r="AO25" s="131">
        <f t="shared" si="64"/>
        <v>0</v>
      </c>
      <c r="AP25" s="131">
        <f t="shared" si="64"/>
        <v>0</v>
      </c>
      <c r="AQ25" s="131">
        <f t="shared" si="64"/>
        <v>15</v>
      </c>
      <c r="AR25" s="131">
        <f t="shared" si="64"/>
        <v>312017.08999999997</v>
      </c>
      <c r="AS25" s="131">
        <f t="shared" si="64"/>
        <v>30</v>
      </c>
      <c r="AT25" s="131">
        <f t="shared" si="64"/>
        <v>624034.17999999993</v>
      </c>
      <c r="AU25" s="131">
        <f t="shared" si="64"/>
        <v>12</v>
      </c>
      <c r="AV25" s="131">
        <f t="shared" si="64"/>
        <v>249613.67199999999</v>
      </c>
      <c r="AW25" s="131">
        <f t="shared" si="64"/>
        <v>234</v>
      </c>
      <c r="AX25" s="131">
        <f t="shared" si="64"/>
        <v>4867466.6039999994</v>
      </c>
      <c r="AY25" s="131">
        <f t="shared" si="64"/>
        <v>78</v>
      </c>
      <c r="AZ25" s="131">
        <f t="shared" si="64"/>
        <v>1622488.868</v>
      </c>
      <c r="BA25" s="131">
        <f t="shared" si="64"/>
        <v>41</v>
      </c>
      <c r="BB25" s="131">
        <f t="shared" si="64"/>
        <v>852846.7126666666</v>
      </c>
      <c r="BC25" s="131">
        <f t="shared" si="64"/>
        <v>8</v>
      </c>
      <c r="BD25" s="131">
        <f t="shared" si="64"/>
        <v>166409.11466666663</v>
      </c>
      <c r="BE25" s="131">
        <f t="shared" si="64"/>
        <v>0</v>
      </c>
      <c r="BF25" s="131">
        <f t="shared" si="64"/>
        <v>0</v>
      </c>
      <c r="BG25" s="131">
        <f t="shared" si="64"/>
        <v>0</v>
      </c>
      <c r="BH25" s="131">
        <f t="shared" si="64"/>
        <v>0</v>
      </c>
      <c r="BI25" s="131">
        <f t="shared" si="64"/>
        <v>0</v>
      </c>
      <c r="BJ25" s="131">
        <f t="shared" si="64"/>
        <v>0</v>
      </c>
      <c r="BK25" s="131">
        <f t="shared" si="64"/>
        <v>0</v>
      </c>
      <c r="BL25" s="131">
        <f t="shared" si="64"/>
        <v>0</v>
      </c>
      <c r="BM25" s="131">
        <f t="shared" si="64"/>
        <v>9</v>
      </c>
      <c r="BN25" s="131">
        <f t="shared" si="64"/>
        <v>187210.25400000002</v>
      </c>
      <c r="BO25" s="131">
        <f t="shared" si="64"/>
        <v>10</v>
      </c>
      <c r="BP25" s="131">
        <f t="shared" si="64"/>
        <v>208011.39333333334</v>
      </c>
      <c r="BQ25" s="131">
        <f t="shared" si="64"/>
        <v>26</v>
      </c>
      <c r="BR25" s="131">
        <f t="shared" si="64"/>
        <v>540829.62266666652</v>
      </c>
      <c r="BS25" s="131">
        <f t="shared" si="64"/>
        <v>15</v>
      </c>
      <c r="BT25" s="131">
        <f t="shared" si="64"/>
        <v>312017.08999999997</v>
      </c>
      <c r="BU25" s="131">
        <f t="shared" si="64"/>
        <v>18</v>
      </c>
      <c r="BV25" s="131">
        <f t="shared" si="64"/>
        <v>374420.50800000003</v>
      </c>
      <c r="BW25" s="131">
        <f t="shared" si="64"/>
        <v>16</v>
      </c>
      <c r="BX25" s="131">
        <f t="shared" si="64"/>
        <v>332818.22933333326</v>
      </c>
      <c r="BY25" s="131">
        <f t="shared" si="64"/>
        <v>40</v>
      </c>
      <c r="BZ25" s="131">
        <f t="shared" si="64"/>
        <v>832045.57333333336</v>
      </c>
      <c r="CA25" s="131">
        <f t="shared" ref="CA25:EJ25" si="65">CA26</f>
        <v>50</v>
      </c>
      <c r="CB25" s="131">
        <f t="shared" si="65"/>
        <v>1040056.9666666666</v>
      </c>
      <c r="CC25" s="131">
        <f t="shared" si="65"/>
        <v>22</v>
      </c>
      <c r="CD25" s="131">
        <f t="shared" si="65"/>
        <v>549150.0784</v>
      </c>
      <c r="CE25" s="131">
        <f t="shared" si="65"/>
        <v>0</v>
      </c>
      <c r="CF25" s="131">
        <f t="shared" si="65"/>
        <v>0</v>
      </c>
      <c r="CG25" s="131">
        <f t="shared" si="65"/>
        <v>35</v>
      </c>
      <c r="CH25" s="131">
        <f t="shared" si="65"/>
        <v>873647.85199999996</v>
      </c>
      <c r="CI25" s="131">
        <f t="shared" si="65"/>
        <v>0</v>
      </c>
      <c r="CJ25" s="131">
        <f t="shared" si="65"/>
        <v>0</v>
      </c>
      <c r="CK25" s="131">
        <f t="shared" si="65"/>
        <v>0</v>
      </c>
      <c r="CL25" s="131">
        <f t="shared" si="65"/>
        <v>0</v>
      </c>
      <c r="CM25" s="131">
        <f t="shared" si="65"/>
        <v>0</v>
      </c>
      <c r="CN25" s="131">
        <f t="shared" si="65"/>
        <v>0</v>
      </c>
      <c r="CO25" s="131">
        <f t="shared" si="65"/>
        <v>10</v>
      </c>
      <c r="CP25" s="131">
        <f t="shared" si="65"/>
        <v>249613.67200000002</v>
      </c>
      <c r="CQ25" s="131">
        <f t="shared" si="65"/>
        <v>11</v>
      </c>
      <c r="CR25" s="131">
        <f t="shared" si="65"/>
        <v>274575.0392</v>
      </c>
      <c r="CS25" s="131">
        <f t="shared" si="65"/>
        <v>30</v>
      </c>
      <c r="CT25" s="131">
        <f t="shared" si="65"/>
        <v>748841.01600000006</v>
      </c>
      <c r="CU25" s="131">
        <f t="shared" si="65"/>
        <v>42</v>
      </c>
      <c r="CV25" s="131">
        <f t="shared" si="65"/>
        <v>1048377.4223999999</v>
      </c>
      <c r="CW25" s="131">
        <f t="shared" si="65"/>
        <v>20</v>
      </c>
      <c r="CX25" s="131">
        <f t="shared" si="65"/>
        <v>499227.34400000004</v>
      </c>
      <c r="CY25" s="131">
        <f t="shared" si="65"/>
        <v>16</v>
      </c>
      <c r="CZ25" s="131">
        <f t="shared" si="65"/>
        <v>399381.87519999995</v>
      </c>
      <c r="DA25" s="131">
        <f t="shared" si="65"/>
        <v>4</v>
      </c>
      <c r="DB25" s="131">
        <f t="shared" si="65"/>
        <v>99845.468799999988</v>
      </c>
      <c r="DC25" s="131">
        <f t="shared" si="65"/>
        <v>10</v>
      </c>
      <c r="DD25" s="131">
        <f t="shared" si="65"/>
        <v>249613.67200000002</v>
      </c>
      <c r="DE25" s="131">
        <f t="shared" si="65"/>
        <v>10</v>
      </c>
      <c r="DF25" s="131">
        <f t="shared" si="65"/>
        <v>25161.23</v>
      </c>
      <c r="DG25" s="131">
        <f t="shared" si="65"/>
        <v>2</v>
      </c>
      <c r="DH25" s="131">
        <f t="shared" si="65"/>
        <v>49922.734399999994</v>
      </c>
      <c r="DI25" s="131">
        <f t="shared" si="65"/>
        <v>0</v>
      </c>
      <c r="DJ25" s="131">
        <f t="shared" si="65"/>
        <v>0</v>
      </c>
      <c r="DK25" s="131">
        <f t="shared" si="65"/>
        <v>5</v>
      </c>
      <c r="DL25" s="131">
        <f t="shared" si="65"/>
        <v>190924.74316666665</v>
      </c>
      <c r="DM25" s="131">
        <f t="shared" si="65"/>
        <v>0</v>
      </c>
      <c r="DN25" s="131">
        <f t="shared" si="65"/>
        <v>0</v>
      </c>
      <c r="DO25" s="131">
        <f t="shared" si="65"/>
        <v>0</v>
      </c>
      <c r="DP25" s="131">
        <f t="shared" si="65"/>
        <v>0</v>
      </c>
      <c r="DQ25" s="131">
        <f t="shared" si="65"/>
        <v>0</v>
      </c>
      <c r="DR25" s="131">
        <f t="shared" si="65"/>
        <v>0</v>
      </c>
      <c r="DS25" s="131">
        <f t="shared" si="65"/>
        <v>0</v>
      </c>
      <c r="DT25" s="131">
        <f t="shared" si="65"/>
        <v>0</v>
      </c>
      <c r="DU25" s="131">
        <f t="shared" si="65"/>
        <v>0</v>
      </c>
      <c r="DV25" s="131">
        <f t="shared" si="65"/>
        <v>0</v>
      </c>
      <c r="DW25" s="131">
        <f t="shared" si="65"/>
        <v>0</v>
      </c>
      <c r="DX25" s="131">
        <f t="shared" si="65"/>
        <v>0</v>
      </c>
      <c r="DY25" s="131">
        <f t="shared" si="65"/>
        <v>0</v>
      </c>
      <c r="DZ25" s="131">
        <f t="shared" si="65"/>
        <v>0</v>
      </c>
      <c r="EA25" s="131">
        <f t="shared" si="65"/>
        <v>0</v>
      </c>
      <c r="EB25" s="131">
        <f t="shared" si="65"/>
        <v>0</v>
      </c>
      <c r="EC25" s="131">
        <f t="shared" si="65"/>
        <v>0</v>
      </c>
      <c r="ED25" s="131">
        <f t="shared" si="65"/>
        <v>0</v>
      </c>
      <c r="EE25" s="131">
        <f t="shared" si="65"/>
        <v>0</v>
      </c>
      <c r="EF25" s="131">
        <f t="shared" si="65"/>
        <v>0</v>
      </c>
      <c r="EG25" s="131"/>
      <c r="EH25" s="131"/>
      <c r="EI25" s="131">
        <f t="shared" si="65"/>
        <v>919</v>
      </c>
      <c r="EJ25" s="131">
        <f t="shared" si="65"/>
        <v>19893963.782499999</v>
      </c>
    </row>
    <row r="26" spans="1:140" s="3" customFormat="1" ht="21.75" customHeight="1" x14ac:dyDescent="0.25">
      <c r="A26" s="86"/>
      <c r="B26" s="86">
        <v>12</v>
      </c>
      <c r="C26" s="96" t="s">
        <v>175</v>
      </c>
      <c r="D26" s="149" t="s">
        <v>176</v>
      </c>
      <c r="E26" s="98">
        <v>16026</v>
      </c>
      <c r="F26" s="98">
        <v>16828</v>
      </c>
      <c r="G26" s="150">
        <v>0.89</v>
      </c>
      <c r="H26" s="100"/>
      <c r="I26" s="151">
        <v>1</v>
      </c>
      <c r="J26" s="152"/>
      <c r="K26" s="150">
        <v>1.4</v>
      </c>
      <c r="L26" s="150">
        <v>1.68</v>
      </c>
      <c r="M26" s="150">
        <v>2.23</v>
      </c>
      <c r="N26" s="153">
        <v>2.57</v>
      </c>
      <c r="O26" s="104">
        <v>26</v>
      </c>
      <c r="P26" s="105">
        <f>(O26/12*2*$E26*$G26*$I26*$K26*P$10)+(O26/12*10*$F26*$G26*$I26*$K26*P$10)</f>
        <v>540829.62266666652</v>
      </c>
      <c r="Q26" s="154"/>
      <c r="R26" s="105">
        <f>(Q26/12*2*$E26*$G26*$I26*$K26*R$10)+(Q26/12*10*$F26*$G26*$I26*$K26*R$10)</f>
        <v>0</v>
      </c>
      <c r="S26" s="106"/>
      <c r="T26" s="105">
        <f>(S26/12*2*$E26*$G26*$I26*$K26*T$10)+(S26/12*10*$F26*$G26*$I26*$K26*T$10)</f>
        <v>0</v>
      </c>
      <c r="U26" s="104"/>
      <c r="V26" s="105">
        <f>(U26/12*2*$E26*$G26*$I26*$K26*V$10)+(U26/12*10*$F26*$G26*$I26*$K26*V$10)</f>
        <v>0</v>
      </c>
      <c r="W26" s="104"/>
      <c r="X26" s="105">
        <f>(W26/12*2*$E26*$G26*$I26*$K26*X$10)+(W26/12*10*$F26*$G26*$I26*$K26*X$10)</f>
        <v>0</v>
      </c>
      <c r="Y26" s="104"/>
      <c r="Z26" s="105">
        <f>(Y26/12*2*$E26*$G26*$I26*$K26*Z$10)+(Y26/12*10*$F26*$G26*$I26*$K26*Z$10)</f>
        <v>0</v>
      </c>
      <c r="AA26" s="106">
        <v>20</v>
      </c>
      <c r="AB26" s="105">
        <f>(AA26/12*2*$E26*$G26*$I26*$K26*AB$10)+(AA26/12*10*$F26*$G26*$I26*$K26*AB$10)</f>
        <v>416022.78666666668</v>
      </c>
      <c r="AC26" s="106">
        <v>14</v>
      </c>
      <c r="AD26" s="105">
        <f>(AC26/12*2*$E26*$G26*$I26*$K26*AD$10)+(AC26/12*10*$F26*$G26*$I26*$K26*AD$10)</f>
        <v>291215.95066666673</v>
      </c>
      <c r="AE26" s="106"/>
      <c r="AF26" s="106">
        <f>SUM(AE26/12*2*$E26*$G26*$I26*$L26*$AF$10)+(AE26/12*10*$F26*$G26*$I26*$L26*$AF$10)</f>
        <v>0</v>
      </c>
      <c r="AG26" s="106">
        <v>8</v>
      </c>
      <c r="AH26" s="107">
        <f>SUM(AG26/12*2*$E26*$G26*$I26*$L26*$AH$10)+(AG26/12*10*$F26*$G26*$I26*$L26*$AH$10)</f>
        <v>199690.93759999998</v>
      </c>
      <c r="AI26" s="104">
        <v>32</v>
      </c>
      <c r="AJ26" s="105">
        <f>(AI26/12*2*$E26*$G26*$I26*$K26*AJ$10)+(AI26/12*10*$F26*$G26*$I26*$K26*AJ$10)</f>
        <v>665636.45866666653</v>
      </c>
      <c r="AK26" s="104"/>
      <c r="AL26" s="105">
        <f>(AK26/12*2*$E26*$G26*$I26*$K26*AL$10)+(AK26/12*10*$F26*$G26*$I26*$K26*AL$10)</f>
        <v>0</v>
      </c>
      <c r="AM26" s="104"/>
      <c r="AN26" s="105">
        <f>(AM26/12*2*$E26*$G26*$I26*$K26*AN$10)+(AM26/12*10*$F26*$G26*$I26*$K26*AN$10)</f>
        <v>0</v>
      </c>
      <c r="AO26" s="104"/>
      <c r="AP26" s="105">
        <f>(AO26/12*2*$E26*$G26*$I26*$K26*AP$10)+(AO26/12*10*$F26*$G26*$I26*$K26*AP$10)</f>
        <v>0</v>
      </c>
      <c r="AQ26" s="104">
        <v>15</v>
      </c>
      <c r="AR26" s="105">
        <f>(AQ26/12*2*$E26*$G26*$I26*$K26*AR$10)+(AQ26/12*10*$F26*$G26*$I26*$K26*AR$10)</f>
        <v>312017.08999999997</v>
      </c>
      <c r="AS26" s="104">
        <v>30</v>
      </c>
      <c r="AT26" s="105">
        <f>(AS26/12*2*$E26*$G26*$I26*$K26*AT$10)+(AS26/12*10*$F26*$G26*$I26*$K26*AT$10)</f>
        <v>624034.17999999993</v>
      </c>
      <c r="AU26" s="104">
        <v>12</v>
      </c>
      <c r="AV26" s="105">
        <f>(AU26/12*2*$E26*$G26*$I26*$K26*AV$10)+(AU26/12*10*$F26*$G26*$I26*$K26*AV$10)</f>
        <v>249613.67199999999</v>
      </c>
      <c r="AW26" s="104">
        <v>234</v>
      </c>
      <c r="AX26" s="105">
        <f>(AW26/12*2*$E26*$G26*$I26*$K26*AX$10)+(AW26/12*10*$F26*$G26*$I26*$K26*AX$10)</f>
        <v>4867466.6039999994</v>
      </c>
      <c r="AY26" s="104">
        <v>78</v>
      </c>
      <c r="AZ26" s="105">
        <f>(AY26/12*2*$E26*$G26*$I26*$K26*AZ$10)+(AY26/12*10*$F26*$G26*$I26*$K26*AZ$10)</f>
        <v>1622488.868</v>
      </c>
      <c r="BA26" s="104">
        <v>41</v>
      </c>
      <c r="BB26" s="105">
        <f>(BA26/12*2*$E26*$G26*$I26*$K26*BB$10)+(BA26/12*10*$F26*$G26*$I26*$K26*BB$10)</f>
        <v>852846.7126666666</v>
      </c>
      <c r="BC26" s="104">
        <v>8</v>
      </c>
      <c r="BD26" s="105">
        <f>(BC26/12*2*$E26*$G26*$I26*$K26*BD$10)+(BC26/12*10*$F26*$G26*$I26*$K26*BD$10)</f>
        <v>166409.11466666663</v>
      </c>
      <c r="BE26" s="104"/>
      <c r="BF26" s="105">
        <f>(BE26/12*2*$E26*$G26*$I26*$K26*BF$10)+(BE26/12*10*$F26*$G26*$I26*$K26*BF$10)</f>
        <v>0</v>
      </c>
      <c r="BG26" s="104"/>
      <c r="BH26" s="105">
        <f>(BG26/12*2*$E26*$G26*$I26*$K26*BH$10)+(BG26/12*10*$F26*$G26*$I26*$K26*BH$10)</f>
        <v>0</v>
      </c>
      <c r="BI26" s="104"/>
      <c r="BJ26" s="105">
        <f>(BI26/12*2*$E26*$G26*$I26*$K26*BJ$10)+(BI26/12*10*$F26*$G26*$I26*$K26*BJ$10)</f>
        <v>0</v>
      </c>
      <c r="BK26" s="104"/>
      <c r="BL26" s="105">
        <f>(BK26/12*2*$E26*$G26*$I26*$K26*BL$10)+(BK26/12*10*$F26*$G26*$I26*$K26*BL$10)</f>
        <v>0</v>
      </c>
      <c r="BM26" s="104">
        <v>9</v>
      </c>
      <c r="BN26" s="105">
        <f>(BM26/12*2*$E26*$G26*$I26*$K26*BN$10)+(BM26/12*10*$F26*$G26*$I26*$K26*BN$10)</f>
        <v>187210.25400000002</v>
      </c>
      <c r="BO26" s="109">
        <v>10</v>
      </c>
      <c r="BP26" s="105">
        <f>(BO26/12*2*$E26*$G26*$I26*$K26*BP$10)+(BO26/12*10*$F26*$G26*$I26*$K26*BP$10)</f>
        <v>208011.39333333334</v>
      </c>
      <c r="BQ26" s="104">
        <v>26</v>
      </c>
      <c r="BR26" s="105">
        <f>(BQ26/12*2*$E26*$G26*$I26*$K26*BR$10)+(BQ26/12*10*$F26*$G26*$I26*$K26*BR$10)</f>
        <v>540829.62266666652</v>
      </c>
      <c r="BS26" s="106">
        <v>15</v>
      </c>
      <c r="BT26" s="105">
        <f>(BS26/12*2*$E26*$G26*$I26*$K26*BT$10)+(BS26/12*10*$F26*$G26*$I26*$K26*BT$10)</f>
        <v>312017.08999999997</v>
      </c>
      <c r="BU26" s="104">
        <v>18</v>
      </c>
      <c r="BV26" s="105">
        <f>(BU26/12*2*$E26*$G26*$I26*$K26*BV$10)+(BU26/12*10*$F26*$G26*$I26*$K26*BV$10)</f>
        <v>374420.50800000003</v>
      </c>
      <c r="BW26" s="104">
        <v>16</v>
      </c>
      <c r="BX26" s="105">
        <f>(BW26/12*2*$E26*$G26*$I26*$K26*BX$10)+(BW26/12*10*$F26*$G26*$I26*$K26*BX$10)</f>
        <v>332818.22933333326</v>
      </c>
      <c r="BY26" s="104">
        <v>40</v>
      </c>
      <c r="BZ26" s="105">
        <f>(BY26/12*2*$E26*$G26*$I26*$K26*BZ$10)+(BY26/12*10*$F26*$G26*$I26*$K26*BZ$10)</f>
        <v>832045.57333333336</v>
      </c>
      <c r="CA26" s="104">
        <v>50</v>
      </c>
      <c r="CB26" s="105">
        <f>(CA26/12*2*$E26*$G26*$I26*$K26*CB$10)+(CA26/12*10*$F26*$G26*$I26*$K26*CB$10)</f>
        <v>1040056.9666666666</v>
      </c>
      <c r="CC26" s="106">
        <v>22</v>
      </c>
      <c r="CD26" s="107">
        <f>SUM(CC26/12*2*$E26*$G26*$I26*$L26*CD$10)+(CC26/12*10*$F26*$G26*$I26*$L26*$CD$10)</f>
        <v>549150.0784</v>
      </c>
      <c r="CE26" s="104"/>
      <c r="CF26" s="107">
        <f>SUM(CE26/12*2*$E26*$G26*$I26*$L26*CF$10)+(CE26/12*10*$F26*$G26*$I26*$L26*CF$10)</f>
        <v>0</v>
      </c>
      <c r="CG26" s="106">
        <v>35</v>
      </c>
      <c r="CH26" s="107">
        <f>SUM(CG26/12*2*$E26*$G26*$I26*$L26*CH$10)+(CG26/12*10*$F26*$G26*$I26*$L26*CH$10)</f>
        <v>873647.85199999996</v>
      </c>
      <c r="CI26" s="106"/>
      <c r="CJ26" s="107">
        <f>SUM(CI26/12*2*$E26*$G26*$I26*$L26*CJ$10)+(CI26/12*10*$F26*$G26*$I26*$L26*CJ$10)</f>
        <v>0</v>
      </c>
      <c r="CK26" s="106"/>
      <c r="CL26" s="107">
        <f>SUM(CK26/12*2*$E26*$G26*$I26*$L26*CL$10)+(CK26/12*10*$F26*$G26*$I26*$L26*CL$10)</f>
        <v>0</v>
      </c>
      <c r="CM26" s="104"/>
      <c r="CN26" s="107">
        <f>SUM(CM26/12*2*$E26*$G26*$I26*$L26*CN$10)+(CM26/12*10*$F26*$G26*$I26*$L26*CN$10)</f>
        <v>0</v>
      </c>
      <c r="CO26" s="104">
        <v>10</v>
      </c>
      <c r="CP26" s="107">
        <f>SUM(CO26/12*2*$E26*$G26*$I26*$L26*CP$10)+(CO26/12*10*$F26*$G26*$I26*$L26*CP$10)</f>
        <v>249613.67200000002</v>
      </c>
      <c r="CQ26" s="106">
        <v>11</v>
      </c>
      <c r="CR26" s="107">
        <f>SUM(CQ26/12*2*$E26*$G26*$I26*$L26*CR$10)+(CQ26/12*10*$F26*$G26*$I26*$L26*CR$10)</f>
        <v>274575.0392</v>
      </c>
      <c r="CS26" s="104">
        <v>30</v>
      </c>
      <c r="CT26" s="107">
        <f>SUM(CS26/12*2*$E26*$G26*$I26*$L26*CT$10)+(CS26/12*10*$F26*$G26*$I26*$L26*CT$10)</f>
        <v>748841.01600000006</v>
      </c>
      <c r="CU26" s="104">
        <v>42</v>
      </c>
      <c r="CV26" s="107">
        <f>SUM(CU26/12*2*$E26*$G26*$I26*$L26*CV$10)+(CU26/12*10*$F26*$G26*$I26*$L26*CV$10)</f>
        <v>1048377.4223999999</v>
      </c>
      <c r="CW26" s="104">
        <v>20</v>
      </c>
      <c r="CX26" s="107">
        <f>SUM(CW26/12*2*$E26*$G26*$I26*$L26*CX$10)+(CW26/12*10*$F26*$G26*$I26*$L26*CX$10)</f>
        <v>499227.34400000004</v>
      </c>
      <c r="CY26" s="104">
        <v>16</v>
      </c>
      <c r="CZ26" s="107">
        <f>SUM(CY26/12*2*$E26*$G26*$I26*$L26*CZ$10)+(CY26/12*10*$F26*$G26*$I26*$L26*CZ$10)</f>
        <v>399381.87519999995</v>
      </c>
      <c r="DA26" s="104">
        <v>4</v>
      </c>
      <c r="DB26" s="107">
        <f>SUM(DA26/12*2*$E26*$G26*$I26*$L26*DB$10)+(DA26/12*10*$F26*$G26*$I26*$L26*DB$10)</f>
        <v>99845.468799999988</v>
      </c>
      <c r="DC26" s="104">
        <v>10</v>
      </c>
      <c r="DD26" s="107">
        <f>SUM(DC26/12*2*$E26*$G26*$I26*$L26*DD$10)+(DC26/12*10*$F26*$G26*$I26*$L26*DD$10)</f>
        <v>249613.67200000002</v>
      </c>
      <c r="DE26" s="104">
        <v>10</v>
      </c>
      <c r="DF26" s="106">
        <v>25161.23</v>
      </c>
      <c r="DG26" s="104">
        <v>2</v>
      </c>
      <c r="DH26" s="107">
        <f>SUM(DG26/12*2*$E26*$G26*$I26*$L26*DH$10)+(DG26/12*10*$F26*$G26*$I26*$L26*DH$10)</f>
        <v>49922.734399999994</v>
      </c>
      <c r="DI26" s="104"/>
      <c r="DJ26" s="107">
        <f>SUM(DI26/12*2*$E26*$G26*$I26*$M26*DJ$10)+(DI26/12*10*$F26*$G26*$I26*$M26*DJ$10)</f>
        <v>0</v>
      </c>
      <c r="DK26" s="104">
        <v>5</v>
      </c>
      <c r="DL26" s="107">
        <f>SUM(DK26/12*2*$E26*$G26*$I26*$N26*DL$10)+(DK26/12*10*$F26*$G26*$I26*$N26*DL$10)</f>
        <v>190924.74316666665</v>
      </c>
      <c r="DM26" s="104"/>
      <c r="DN26" s="105">
        <f>(DM26/12*2*$E26*$G26*$I26*$K26*DN$10)+(DM26/12*10*$F26*$G26*$I26*$K26*DN$10)</f>
        <v>0</v>
      </c>
      <c r="DO26" s="104"/>
      <c r="DP26" s="105">
        <f>(DO26/12*2*$E26*$G26*$I26*$K26*DP$10)+(DO26/12*10*$F26*$G26*$I26*$K26*DP$10)</f>
        <v>0</v>
      </c>
      <c r="DQ26" s="104"/>
      <c r="DR26" s="107">
        <f>SUM(DQ26/12*2*$E26*$G26*$I26)+(DQ26/12*10*$F26*$G26*$I26)</f>
        <v>0</v>
      </c>
      <c r="DS26" s="104"/>
      <c r="DT26" s="106"/>
      <c r="DU26" s="104"/>
      <c r="DV26" s="105">
        <f>(DU26/12*2*$E26*$G26*$I26*$K26*DV$10)+(DU26/12*10*$F26*$G26*$I26*$K26*DV$10)</f>
        <v>0</v>
      </c>
      <c r="DW26" s="104"/>
      <c r="DX26" s="105">
        <f>(DW26/12*2*$E26*$G26*$I26*$K26*DX$10)+(DW26/12*10*$F26*$G26*$I26*$K26*DX$10)</f>
        <v>0</v>
      </c>
      <c r="DY26" s="104"/>
      <c r="DZ26" s="106"/>
      <c r="EA26" s="110"/>
      <c r="EB26" s="110"/>
      <c r="EC26" s="104"/>
      <c r="ED26" s="106"/>
      <c r="EE26" s="104"/>
      <c r="EF26" s="104"/>
      <c r="EG26" s="104"/>
      <c r="EH26" s="111">
        <f>(EG26/12*2*$E26*$G26*$I26*$K26)+(EG26/12*10*$F26*$G26*$I26*$K26)</f>
        <v>0</v>
      </c>
      <c r="EI26" s="112">
        <f>SUM(O26,Q26,S26,U26,W26,Y26,AA26,AC26,AE26,AG26,AI26,AK26,AM26,AO26,AQ26,AS26,AU26,AW26,AY26,BA26,BC26,BE26,BG26,BI26,BK26,BM26,BO26,BQ26,BS26,BU26,BW26,BY26,CA26,CC26,CE26,CG26,CI26,CK26,CM26,CO26,CQ26,CS26,CU26,CW26,CY26,DA26,DC26,DE26,DG26,DI26,DK26,DM26,DO26,DQ26,DS26,DU26,DW26,DY26,EA26,EC26,EE26)</f>
        <v>919</v>
      </c>
      <c r="EJ26" s="112">
        <f>SUM(P26,R26,T26,V26,X26,Z26,AB26,AD26,AF26,AH26,AJ26,AL26,AN26,AP26,AR26,AT26,AV26,AX26,AZ26,BB26,BD26,BF26,BH26,BJ26,BL26,BN26,BP26,BR26,BT26,BV26,BX26,BZ26,CB26,CD26,CF26,CH26,CJ26,CL26,CN26,CP26,CR26,CT26,CV26,CX26,CZ26,DB26,DD26,DF26,DH26,DJ26,DL26,DN26,DP26,DR26,DT26,DV26,DX26,DZ26,EB26,ED26,EF26)</f>
        <v>19893963.782499999</v>
      </c>
    </row>
    <row r="27" spans="1:140" s="148" customFormat="1" ht="15" customHeight="1" x14ac:dyDescent="0.25">
      <c r="A27" s="87">
        <v>5</v>
      </c>
      <c r="B27" s="87"/>
      <c r="C27" s="86" t="s">
        <v>177</v>
      </c>
      <c r="D27" s="155" t="s">
        <v>178</v>
      </c>
      <c r="E27" s="98">
        <v>16026</v>
      </c>
      <c r="F27" s="98">
        <v>16828</v>
      </c>
      <c r="G27" s="156"/>
      <c r="H27" s="100"/>
      <c r="I27" s="90"/>
      <c r="J27" s="266"/>
      <c r="K27" s="157">
        <v>1.4</v>
      </c>
      <c r="L27" s="157">
        <v>1.68</v>
      </c>
      <c r="M27" s="157">
        <v>2.23</v>
      </c>
      <c r="N27" s="147">
        <v>2.57</v>
      </c>
      <c r="O27" s="131">
        <f t="shared" ref="O27:AA27" si="66">SUM(O28:O30)</f>
        <v>16</v>
      </c>
      <c r="P27" s="131">
        <f t="shared" si="66"/>
        <v>690878.29066666658</v>
      </c>
      <c r="Q27" s="131">
        <f t="shared" si="66"/>
        <v>0</v>
      </c>
      <c r="R27" s="131">
        <f>SUM(R28:R30)</f>
        <v>0</v>
      </c>
      <c r="S27" s="131">
        <f t="shared" si="66"/>
        <v>0</v>
      </c>
      <c r="T27" s="131">
        <f>SUM(T28:T30)</f>
        <v>0</v>
      </c>
      <c r="U27" s="131">
        <f t="shared" si="66"/>
        <v>0</v>
      </c>
      <c r="V27" s="131">
        <f>SUM(V28:V30)</f>
        <v>0</v>
      </c>
      <c r="W27" s="131">
        <f t="shared" si="66"/>
        <v>0</v>
      </c>
      <c r="X27" s="131">
        <f>SUM(X28:X30)</f>
        <v>0</v>
      </c>
      <c r="Y27" s="131">
        <f t="shared" si="66"/>
        <v>0</v>
      </c>
      <c r="Z27" s="131">
        <f>SUM(Z28:Z30)</f>
        <v>0</v>
      </c>
      <c r="AA27" s="131">
        <f t="shared" si="66"/>
        <v>5</v>
      </c>
      <c r="AB27" s="131">
        <f>SUM(AB28:AB30)</f>
        <v>106342.90333333334</v>
      </c>
      <c r="AC27" s="131">
        <f t="shared" ref="AC27:CN27" si="67">SUM(AC28:AC30)</f>
        <v>7</v>
      </c>
      <c r="AD27" s="131">
        <f t="shared" si="67"/>
        <v>183938.16466666665</v>
      </c>
      <c r="AE27" s="131">
        <f t="shared" si="67"/>
        <v>0</v>
      </c>
      <c r="AF27" s="131">
        <f t="shared" si="67"/>
        <v>0</v>
      </c>
      <c r="AG27" s="131">
        <f t="shared" si="67"/>
        <v>1</v>
      </c>
      <c r="AH27" s="131">
        <f t="shared" si="67"/>
        <v>67592.016799999998</v>
      </c>
      <c r="AI27" s="131">
        <f t="shared" si="67"/>
        <v>0</v>
      </c>
      <c r="AJ27" s="131">
        <f t="shared" si="67"/>
        <v>0</v>
      </c>
      <c r="AK27" s="131">
        <f t="shared" si="67"/>
        <v>0</v>
      </c>
      <c r="AL27" s="131">
        <f t="shared" si="67"/>
        <v>0</v>
      </c>
      <c r="AM27" s="131">
        <f t="shared" si="67"/>
        <v>0</v>
      </c>
      <c r="AN27" s="131">
        <f t="shared" si="67"/>
        <v>0</v>
      </c>
      <c r="AO27" s="131">
        <f t="shared" si="67"/>
        <v>0</v>
      </c>
      <c r="AP27" s="131">
        <f t="shared" si="67"/>
        <v>0</v>
      </c>
      <c r="AQ27" s="131">
        <f t="shared" si="67"/>
        <v>0</v>
      </c>
      <c r="AR27" s="131">
        <f t="shared" si="67"/>
        <v>0</v>
      </c>
      <c r="AS27" s="131">
        <f t="shared" si="67"/>
        <v>0</v>
      </c>
      <c r="AT27" s="131">
        <f t="shared" si="67"/>
        <v>0</v>
      </c>
      <c r="AU27" s="131">
        <f t="shared" si="67"/>
        <v>0</v>
      </c>
      <c r="AV27" s="131">
        <f t="shared" si="67"/>
        <v>0</v>
      </c>
      <c r="AW27" s="131">
        <f t="shared" si="67"/>
        <v>0</v>
      </c>
      <c r="AX27" s="131">
        <f t="shared" si="67"/>
        <v>0</v>
      </c>
      <c r="AY27" s="131">
        <f t="shared" si="67"/>
        <v>6</v>
      </c>
      <c r="AZ27" s="131">
        <f t="shared" si="67"/>
        <v>128633.232</v>
      </c>
      <c r="BA27" s="131">
        <f t="shared" si="67"/>
        <v>0</v>
      </c>
      <c r="BB27" s="131">
        <f t="shared" si="67"/>
        <v>0</v>
      </c>
      <c r="BC27" s="131">
        <f t="shared" si="67"/>
        <v>0</v>
      </c>
      <c r="BD27" s="131">
        <f t="shared" si="67"/>
        <v>0</v>
      </c>
      <c r="BE27" s="131">
        <f t="shared" si="67"/>
        <v>0</v>
      </c>
      <c r="BF27" s="131">
        <f t="shared" si="67"/>
        <v>0</v>
      </c>
      <c r="BG27" s="131">
        <f t="shared" si="67"/>
        <v>15</v>
      </c>
      <c r="BH27" s="131">
        <f t="shared" si="67"/>
        <v>319028.70999999996</v>
      </c>
      <c r="BI27" s="131">
        <f t="shared" si="67"/>
        <v>0</v>
      </c>
      <c r="BJ27" s="131">
        <f t="shared" si="67"/>
        <v>0</v>
      </c>
      <c r="BK27" s="131">
        <f t="shared" si="67"/>
        <v>0</v>
      </c>
      <c r="BL27" s="131">
        <f t="shared" si="67"/>
        <v>0</v>
      </c>
      <c r="BM27" s="131">
        <f t="shared" si="67"/>
        <v>0</v>
      </c>
      <c r="BN27" s="131">
        <f t="shared" si="67"/>
        <v>0</v>
      </c>
      <c r="BO27" s="131">
        <f t="shared" si="67"/>
        <v>0</v>
      </c>
      <c r="BP27" s="131">
        <f t="shared" si="67"/>
        <v>0</v>
      </c>
      <c r="BQ27" s="131">
        <f t="shared" si="67"/>
        <v>29</v>
      </c>
      <c r="BR27" s="131">
        <f t="shared" si="67"/>
        <v>616788.83933333331</v>
      </c>
      <c r="BS27" s="131">
        <f t="shared" si="67"/>
        <v>0</v>
      </c>
      <c r="BT27" s="131">
        <f t="shared" si="67"/>
        <v>0</v>
      </c>
      <c r="BU27" s="131">
        <f t="shared" si="67"/>
        <v>0</v>
      </c>
      <c r="BV27" s="131">
        <f t="shared" si="67"/>
        <v>0</v>
      </c>
      <c r="BW27" s="131">
        <f t="shared" si="67"/>
        <v>0</v>
      </c>
      <c r="BX27" s="131">
        <f t="shared" si="67"/>
        <v>0</v>
      </c>
      <c r="BY27" s="131">
        <f t="shared" si="67"/>
        <v>2</v>
      </c>
      <c r="BZ27" s="131">
        <f t="shared" si="67"/>
        <v>42537.161333333323</v>
      </c>
      <c r="CA27" s="131">
        <f>SUM(CA28:CA30)</f>
        <v>2</v>
      </c>
      <c r="CB27" s="131">
        <f t="shared" si="67"/>
        <v>42537.161333333323</v>
      </c>
      <c r="CC27" s="131">
        <f t="shared" si="67"/>
        <v>15</v>
      </c>
      <c r="CD27" s="131">
        <f t="shared" si="67"/>
        <v>382834.45200000005</v>
      </c>
      <c r="CE27" s="131">
        <f t="shared" si="67"/>
        <v>0</v>
      </c>
      <c r="CF27" s="131">
        <f t="shared" si="67"/>
        <v>0</v>
      </c>
      <c r="CG27" s="131">
        <f t="shared" si="67"/>
        <v>0</v>
      </c>
      <c r="CH27" s="131">
        <f t="shared" si="67"/>
        <v>0</v>
      </c>
      <c r="CI27" s="131">
        <f t="shared" si="67"/>
        <v>0</v>
      </c>
      <c r="CJ27" s="131">
        <f t="shared" si="67"/>
        <v>0</v>
      </c>
      <c r="CK27" s="131">
        <f t="shared" si="67"/>
        <v>0</v>
      </c>
      <c r="CL27" s="131">
        <f t="shared" si="67"/>
        <v>0</v>
      </c>
      <c r="CM27" s="131">
        <f t="shared" si="67"/>
        <v>0</v>
      </c>
      <c r="CN27" s="131">
        <f t="shared" si="67"/>
        <v>0</v>
      </c>
      <c r="CO27" s="131">
        <f t="shared" ref="CO27:EJ27" si="68">SUM(CO28:CO30)</f>
        <v>0</v>
      </c>
      <c r="CP27" s="131">
        <f t="shared" si="68"/>
        <v>0</v>
      </c>
      <c r="CQ27" s="131">
        <f t="shared" si="68"/>
        <v>0</v>
      </c>
      <c r="CR27" s="131">
        <f t="shared" si="68"/>
        <v>0</v>
      </c>
      <c r="CS27" s="131">
        <f t="shared" si="68"/>
        <v>0</v>
      </c>
      <c r="CT27" s="131">
        <f t="shared" si="68"/>
        <v>0</v>
      </c>
      <c r="CU27" s="131">
        <f t="shared" si="68"/>
        <v>0</v>
      </c>
      <c r="CV27" s="131">
        <f t="shared" si="68"/>
        <v>0</v>
      </c>
      <c r="CW27" s="131">
        <f t="shared" si="68"/>
        <v>15</v>
      </c>
      <c r="CX27" s="131">
        <f t="shared" si="68"/>
        <v>382834.45200000005</v>
      </c>
      <c r="CY27" s="131">
        <f t="shared" si="68"/>
        <v>0</v>
      </c>
      <c r="CZ27" s="131">
        <f t="shared" si="68"/>
        <v>0</v>
      </c>
      <c r="DA27" s="131">
        <f t="shared" si="68"/>
        <v>0</v>
      </c>
      <c r="DB27" s="131">
        <f t="shared" si="68"/>
        <v>0</v>
      </c>
      <c r="DC27" s="131">
        <f t="shared" si="68"/>
        <v>0</v>
      </c>
      <c r="DD27" s="131">
        <f t="shared" si="68"/>
        <v>0</v>
      </c>
      <c r="DE27" s="131">
        <f t="shared" si="68"/>
        <v>0</v>
      </c>
      <c r="DF27" s="131">
        <f t="shared" si="68"/>
        <v>0</v>
      </c>
      <c r="DG27" s="131">
        <f t="shared" si="68"/>
        <v>0</v>
      </c>
      <c r="DH27" s="131">
        <f t="shared" si="68"/>
        <v>0</v>
      </c>
      <c r="DI27" s="131">
        <f t="shared" si="68"/>
        <v>0</v>
      </c>
      <c r="DJ27" s="131">
        <f t="shared" si="68"/>
        <v>0</v>
      </c>
      <c r="DK27" s="131">
        <f t="shared" si="68"/>
        <v>1</v>
      </c>
      <c r="DL27" s="131">
        <f t="shared" si="68"/>
        <v>39043.037366666656</v>
      </c>
      <c r="DM27" s="131">
        <f t="shared" si="68"/>
        <v>0</v>
      </c>
      <c r="DN27" s="131">
        <f t="shared" si="68"/>
        <v>0</v>
      </c>
      <c r="DO27" s="131">
        <f t="shared" si="68"/>
        <v>0</v>
      </c>
      <c r="DP27" s="131">
        <f t="shared" si="68"/>
        <v>0</v>
      </c>
      <c r="DQ27" s="131">
        <f t="shared" si="68"/>
        <v>0</v>
      </c>
      <c r="DR27" s="131">
        <f t="shared" si="68"/>
        <v>0</v>
      </c>
      <c r="DS27" s="131">
        <f t="shared" si="68"/>
        <v>0</v>
      </c>
      <c r="DT27" s="131">
        <f t="shared" si="68"/>
        <v>0</v>
      </c>
      <c r="DU27" s="131">
        <f t="shared" si="68"/>
        <v>0</v>
      </c>
      <c r="DV27" s="131">
        <f t="shared" si="68"/>
        <v>0</v>
      </c>
      <c r="DW27" s="131">
        <f t="shared" si="68"/>
        <v>0</v>
      </c>
      <c r="DX27" s="131">
        <f t="shared" si="68"/>
        <v>0</v>
      </c>
      <c r="DY27" s="131">
        <f t="shared" si="68"/>
        <v>0</v>
      </c>
      <c r="DZ27" s="131">
        <f t="shared" si="68"/>
        <v>0</v>
      </c>
      <c r="EA27" s="131">
        <f t="shared" si="68"/>
        <v>0</v>
      </c>
      <c r="EB27" s="131">
        <f t="shared" si="68"/>
        <v>0</v>
      </c>
      <c r="EC27" s="131">
        <f t="shared" si="68"/>
        <v>0</v>
      </c>
      <c r="ED27" s="131">
        <f t="shared" si="68"/>
        <v>0</v>
      </c>
      <c r="EE27" s="131">
        <f t="shared" si="68"/>
        <v>0</v>
      </c>
      <c r="EF27" s="131">
        <f t="shared" si="68"/>
        <v>0</v>
      </c>
      <c r="EG27" s="131"/>
      <c r="EH27" s="131"/>
      <c r="EI27" s="131">
        <f t="shared" si="68"/>
        <v>114</v>
      </c>
      <c r="EJ27" s="131">
        <f t="shared" si="68"/>
        <v>3002988.4208333334</v>
      </c>
    </row>
    <row r="28" spans="1:140" ht="15.75" customHeight="1" x14ac:dyDescent="0.25">
      <c r="A28" s="95"/>
      <c r="B28" s="132">
        <v>13</v>
      </c>
      <c r="C28" s="96" t="s">
        <v>179</v>
      </c>
      <c r="D28" s="158" t="s">
        <v>180</v>
      </c>
      <c r="E28" s="98">
        <v>16026</v>
      </c>
      <c r="F28" s="98">
        <v>16828</v>
      </c>
      <c r="G28" s="99">
        <v>0.91</v>
      </c>
      <c r="H28" s="100"/>
      <c r="I28" s="101">
        <v>1</v>
      </c>
      <c r="J28" s="102"/>
      <c r="K28" s="150">
        <v>1.4</v>
      </c>
      <c r="L28" s="150">
        <v>1.68</v>
      </c>
      <c r="M28" s="150">
        <v>2.23</v>
      </c>
      <c r="N28" s="153">
        <v>2.57</v>
      </c>
      <c r="O28" s="104">
        <v>6</v>
      </c>
      <c r="P28" s="105">
        <f>(O28/12*2*$E28*$G28*$I28*$K28*P$10)+(O28/12*10*$F28*$G28*$I28*$K28*P$10)</f>
        <v>127611.484</v>
      </c>
      <c r="Q28" s="154"/>
      <c r="R28" s="105">
        <f>(Q28/12*2*$E28*$G28*$I28*$K28*R$10)+(Q28/12*10*$F28*$G28*$I28*$K28*R$10)</f>
        <v>0</v>
      </c>
      <c r="S28" s="106">
        <v>0</v>
      </c>
      <c r="T28" s="105">
        <f>(S28/12*2*$E28*$G28*$I28*$K28*T$10)+(S28/12*10*$F28*$G28*$I28*$K28*T$10)</f>
        <v>0</v>
      </c>
      <c r="U28" s="104"/>
      <c r="V28" s="105">
        <f>(U28/12*2*$E28*$G28*$I28*$K28*V$10)+(U28/12*10*$F28*$G28*$I28*$K28*V$10)</f>
        <v>0</v>
      </c>
      <c r="W28" s="104"/>
      <c r="X28" s="105">
        <f>(W28/12*2*$E28*$G28*$I28*$K28*X$10)+(W28/12*10*$F28*$G28*$I28*$K28*X$10)</f>
        <v>0</v>
      </c>
      <c r="Y28" s="104"/>
      <c r="Z28" s="105">
        <f>(Y28/12*2*$E28*$G28*$I28*$K28*Z$10)+(Y28/12*10*$F28*$G28*$I28*$K28*Z$10)</f>
        <v>0</v>
      </c>
      <c r="AA28" s="106">
        <v>5</v>
      </c>
      <c r="AB28" s="105">
        <f>(AA28/12*2*$E28*$G28*$I28*$K28*AB$10)+(AA28/12*10*$F28*$G28*$I28*$K28*AB$10)</f>
        <v>106342.90333333334</v>
      </c>
      <c r="AC28" s="106">
        <v>6</v>
      </c>
      <c r="AD28" s="105">
        <f>(AC28/12*2*$E28*$G28*$I28*$K28*AD$10)+(AC28/12*10*$F28*$G28*$I28*$K28*AD$10)</f>
        <v>127611.484</v>
      </c>
      <c r="AE28" s="106"/>
      <c r="AF28" s="106">
        <f>SUM(AE28/12*2*$E28*$G28*$I28*$L28*$AF$10)+(AE28/12*10*$F28*$G28*$I28*$L28*$AF$10)</f>
        <v>0</v>
      </c>
      <c r="AG28" s="106">
        <v>0</v>
      </c>
      <c r="AH28" s="107">
        <f>SUM(AG28/12*2*$E28*$G28*$I28*$L28*$AH$10)+(AG28/12*10*$F28*$G28*$I28*$L28*$AH$10)</f>
        <v>0</v>
      </c>
      <c r="AI28" s="104"/>
      <c r="AJ28" s="105">
        <f>(AI28/12*2*$E28*$G28*$I28*$K28*AJ$10)+(AI28/12*10*$F28*$G28*$I28*$K28*AJ$10)</f>
        <v>0</v>
      </c>
      <c r="AK28" s="104"/>
      <c r="AL28" s="105">
        <f>(AK28/12*2*$E28*$G28*$I28*$K28*AL$10)+(AK28/12*10*$F28*$G28*$I28*$K28*AL$10)</f>
        <v>0</v>
      </c>
      <c r="AM28" s="159"/>
      <c r="AN28" s="105">
        <f>(AM28/12*2*$E28*$G28*$I28*$K28*AN$10)+(AM28/12*10*$F28*$G28*$I28*$K28*AN$10)</f>
        <v>0</v>
      </c>
      <c r="AO28" s="104"/>
      <c r="AP28" s="105">
        <f>(AO28/12*2*$E28*$G28*$I28*$K28*AP$10)+(AO28/12*10*$F28*$G28*$I28*$K28*AP$10)</f>
        <v>0</v>
      </c>
      <c r="AQ28" s="104"/>
      <c r="AR28" s="105">
        <f>(AQ28/12*2*$E28*$G28*$I28*$K28*AR$10)+(AQ28/12*10*$F28*$G28*$I28*$K28*AR$10)</f>
        <v>0</v>
      </c>
      <c r="AS28" s="104"/>
      <c r="AT28" s="105">
        <f>(AS28/12*2*$E28*$G28*$I28*$K28*AT$10)+(AS28/12*10*$F28*$G28*$I28*$K28*AT$10)</f>
        <v>0</v>
      </c>
      <c r="AU28" s="104"/>
      <c r="AV28" s="105">
        <f>(AU28/12*2*$E28*$G28*$I28*$K28*AV$10)+(AU28/12*10*$F28*$G28*$I28*$K28*AV$10)</f>
        <v>0</v>
      </c>
      <c r="AW28" s="104"/>
      <c r="AX28" s="105">
        <f>(AW28/12*2*$E28*$G28*$I28*$K28*AX$10)+(AW28/12*10*$F28*$G28*$I28*$K28*AX$10)</f>
        <v>0</v>
      </c>
      <c r="AY28" s="104">
        <v>6</v>
      </c>
      <c r="AZ28" s="105">
        <f>(AY28*$F28*$G28*$I28*$K28*AZ$10)</f>
        <v>128633.232</v>
      </c>
      <c r="BA28" s="104"/>
      <c r="BB28" s="105">
        <f>(BA28/12*2*$E28*$G28*$I28*$K28*BB$10)+(BA28/12*10*$F28*$G28*$I28*$K28*BB$10)</f>
        <v>0</v>
      </c>
      <c r="BC28" s="104"/>
      <c r="BD28" s="105">
        <f>(BC28/12*2*$E28*$G28*$I28*$K28*BD$10)+(BC28/12*10*$F28*$G28*$I28*$K28*BD$10)</f>
        <v>0</v>
      </c>
      <c r="BE28" s="104"/>
      <c r="BF28" s="105">
        <f>(BE28/12*2*$E28*$G28*$I28*$K28*BF$10)+(BE28/12*10*$F28*$G28*$I28*$K28*BF$10)</f>
        <v>0</v>
      </c>
      <c r="BG28" s="104">
        <v>15</v>
      </c>
      <c r="BH28" s="105">
        <f>(BG28/12*2*$E28*$G28*$I28*$K28*BH$10)+(BG28/12*10*$F28*$G28*$I28*$K28*BH$10)</f>
        <v>319028.70999999996</v>
      </c>
      <c r="BI28" s="104"/>
      <c r="BJ28" s="105">
        <f>(BI28/12*2*$E28*$G28*$I28*$K28*BJ$10)+(BI28/12*10*$F28*$G28*$I28*$K28*BJ$10)</f>
        <v>0</v>
      </c>
      <c r="BK28" s="104"/>
      <c r="BL28" s="105">
        <f>(BK28/12*2*$E28*$G28*$I28*$K28*BL$10)+(BK28/12*10*$F28*$G28*$I28*$K28*BL$10)</f>
        <v>0</v>
      </c>
      <c r="BM28" s="104"/>
      <c r="BN28" s="105">
        <f>(BM28/12*2*$E28*$G28*$I28*$K28*BN$10)+(BM28/12*10*$F28*$G28*$I28*$K28*BN$10)</f>
        <v>0</v>
      </c>
      <c r="BO28" s="109"/>
      <c r="BP28" s="105">
        <f>(BO28/12*2*$E28*$G28*$I28*$K28*BP$10)+(BO28/12*10*$F28*$G28*$I28*$K28*BP$10)</f>
        <v>0</v>
      </c>
      <c r="BQ28" s="104">
        <v>29</v>
      </c>
      <c r="BR28" s="105">
        <f>(BQ28/12*2*$E28*$G28*$I28*$K28*BR$10)+(BQ28/12*10*$F28*$G28*$I28*$K28*BR$10)</f>
        <v>616788.83933333331</v>
      </c>
      <c r="BS28" s="106">
        <v>0</v>
      </c>
      <c r="BT28" s="105">
        <f>(BS28/12*2*$E28*$G28*$I28*$K28*BT$10)+(BS28/12*10*$F28*$G28*$I28*$K28*BT$10)</f>
        <v>0</v>
      </c>
      <c r="BU28" s="104"/>
      <c r="BV28" s="105">
        <f>(BU28/12*2*$E28*$G28*$I28*$K28*BV$10)+(BU28/12*10*$F28*$G28*$I28*$K28*BV$10)</f>
        <v>0</v>
      </c>
      <c r="BW28" s="104"/>
      <c r="BX28" s="105">
        <f>(BW28/12*2*$E28*$G28*$I28*$K28*BX$10)+(BW28/12*10*$F28*$G28*$I28*$K28*BX$10)</f>
        <v>0</v>
      </c>
      <c r="BY28" s="104">
        <v>2</v>
      </c>
      <c r="BZ28" s="105">
        <f>(BY28/12*2*$E28*$G28*$I28*$K28*BZ$10)+(BY28/12*10*$F28*$G28*$I28*$K28*BZ$10)</f>
        <v>42537.161333333323</v>
      </c>
      <c r="CA28" s="104">
        <v>2</v>
      </c>
      <c r="CB28" s="105">
        <f>(CA28/12*2*$E28*$G28*$I28*$K28*CB$10)+(CA28/12*10*$F28*$G28*$I28*$K28*CB$10)</f>
        <v>42537.161333333323</v>
      </c>
      <c r="CC28" s="106">
        <v>15</v>
      </c>
      <c r="CD28" s="107">
        <f>SUM(CC28/12*2*$E28*$G28*$I28*$L28*CD$10)+(CC28/12*10*$F28*$G28*$I28*$L28*$CD$10)</f>
        <v>382834.45200000005</v>
      </c>
      <c r="CE28" s="104"/>
      <c r="CF28" s="107">
        <f>SUM(CE28/12*2*$E28*$G28*$I28*$L28*CF$10)+(CE28/12*10*$F28*$G28*$I28*$L28*CF$10)</f>
        <v>0</v>
      </c>
      <c r="CG28" s="106"/>
      <c r="CH28" s="107">
        <f>SUM(CG28/12*2*$E28*$G28*$I28*$L28*CH$10)+(CG28/12*10*$F28*$G28*$I28*$L28*CH$10)</f>
        <v>0</v>
      </c>
      <c r="CI28" s="106"/>
      <c r="CJ28" s="107">
        <f>SUM(CI28/12*2*$E28*$G28*$I28*$L28*CJ$10)+(CI28/12*10*$F28*$G28*$I28*$L28*CJ$10)</f>
        <v>0</v>
      </c>
      <c r="CK28" s="106"/>
      <c r="CL28" s="107">
        <f>SUM(CK28/12*2*$E28*$G28*$I28*$L28*CL$10)+(CK28/12*10*$F28*$G28*$I28*$L28*CL$10)</f>
        <v>0</v>
      </c>
      <c r="CM28" s="104"/>
      <c r="CN28" s="107">
        <f>SUM(CM28/12*2*$E28*$G28*$I28*$L28*CN$10)+(CM28/12*10*$F28*$G28*$I28*$L28*CN$10)</f>
        <v>0</v>
      </c>
      <c r="CO28" s="104"/>
      <c r="CP28" s="107">
        <f>SUM(CO28/12*2*$E28*$G28*$I28*$L28*CP$10)+(CO28/12*10*$F28*$G28*$I28*$L28*CP$10)</f>
        <v>0</v>
      </c>
      <c r="CQ28" s="106"/>
      <c r="CR28" s="107">
        <f>SUM(CQ28/12*2*$E28*$G28*$I28*$L28*CR$10)+(CQ28/12*10*$F28*$G28*$I28*$L28*CR$10)</f>
        <v>0</v>
      </c>
      <c r="CS28" s="104"/>
      <c r="CT28" s="107">
        <f>SUM(CS28/12*2*$E28*$G28*$I28*$L28*CT$10)+(CS28/12*10*$F28*$G28*$I28*$L28*CT$10)</f>
        <v>0</v>
      </c>
      <c r="CU28" s="104"/>
      <c r="CV28" s="107">
        <f>SUM(CU28/12*2*$E28*$G28*$I28*$L28*CV$10)+(CU28/12*10*$F28*$G28*$I28*$L28*CV$10)</f>
        <v>0</v>
      </c>
      <c r="CW28" s="104">
        <v>15</v>
      </c>
      <c r="CX28" s="107">
        <f>SUM(CW28/12*2*$E28*$G28*$I28*$L28*CX$10)+(CW28/12*10*$F28*$G28*$I28*$L28*CX$10)</f>
        <v>382834.45200000005</v>
      </c>
      <c r="CY28" s="104"/>
      <c r="CZ28" s="107">
        <f>SUM(CY28/12*2*$E28*$G28*$I28*$L28*CZ$10)+(CY28/12*10*$F28*$G28*$I28*$L28*CZ$10)</f>
        <v>0</v>
      </c>
      <c r="DA28" s="104"/>
      <c r="DB28" s="107">
        <f>SUM(DA28/12*2*$E28*$G28*$I28*$L28*DB$10)+(DA28/12*10*$F28*$G28*$I28*$L28*DB$10)</f>
        <v>0</v>
      </c>
      <c r="DC28" s="104"/>
      <c r="DD28" s="107">
        <f>SUM(DC28/12*2*$E28*$G28*$I28*$L28*DD$10)+(DC28/12*10*$F28*$G28*$I28*$L28*DD$10)</f>
        <v>0</v>
      </c>
      <c r="DE28" s="104"/>
      <c r="DF28" s="106">
        <f>SUM(DE28/12*2*$E28*$G28*$I28*$L28*DF$10)+(DE28/12*10*$F28*$G28*$I28*$L28*DF$10)</f>
        <v>0</v>
      </c>
      <c r="DG28" s="104"/>
      <c r="DH28" s="107">
        <f>SUM(DG28/12*2*$E28*$G28*$I28*$L28*DH$10)+(DG28/12*10*$F28*$G28*$I28*$L28*DH$10)</f>
        <v>0</v>
      </c>
      <c r="DI28" s="104"/>
      <c r="DJ28" s="107">
        <f>SUM(DI28/12*2*$E28*$G28*$I28*$M28*DJ$10)+(DI28/12*10*$F28*$G28*$I28*$M28*DJ$10)</f>
        <v>0</v>
      </c>
      <c r="DK28" s="104">
        <v>1</v>
      </c>
      <c r="DL28" s="107">
        <f>SUM(DK28/12*2*$E28*$G28*$I28*$N28*DL$10)+(DK28/12*10*$F28*$G28*$I28*$N28*DL$10)</f>
        <v>39043.037366666656</v>
      </c>
      <c r="DM28" s="104"/>
      <c r="DN28" s="105">
        <f>(DM28/12*2*$E28*$G28*$I28*$K28*DN$10)+(DM28/12*10*$F28*$G28*$I28*$K28*DN$10)</f>
        <v>0</v>
      </c>
      <c r="DO28" s="104"/>
      <c r="DP28" s="105">
        <f>(DO28/12*2*$E28*$G28*$I28*$K28*DP$10)+(DO28/12*10*$F28*$G28*$I28*$K28*DP$10)</f>
        <v>0</v>
      </c>
      <c r="DQ28" s="104"/>
      <c r="DR28" s="107">
        <f>SUM(DQ28/12*2*$E28*$G28*$I28)+(DQ28/12*10*$F28*$G28*$I28)</f>
        <v>0</v>
      </c>
      <c r="DS28" s="104"/>
      <c r="DT28" s="106"/>
      <c r="DU28" s="104"/>
      <c r="DV28" s="105">
        <f>(DU28/12*2*$E28*$G28*$I28*$K28*DV$10)+(DU28/12*10*$F28*$G28*$I28*$K28*DV$10)</f>
        <v>0</v>
      </c>
      <c r="DW28" s="104"/>
      <c r="DX28" s="105">
        <f>(DW28/12*2*$E28*$G28*$I28*$K28*DX$10)+(DW28/12*10*$F28*$G28*$I28*$K28*DX$10)</f>
        <v>0</v>
      </c>
      <c r="DY28" s="104"/>
      <c r="DZ28" s="106"/>
      <c r="EA28" s="110"/>
      <c r="EB28" s="110"/>
      <c r="EC28" s="125"/>
      <c r="ED28" s="106"/>
      <c r="EE28" s="125"/>
      <c r="EF28" s="125"/>
      <c r="EG28" s="125"/>
      <c r="EH28" s="111">
        <f>(EG28/12*2*$E28*$G28*$I28*$K28)+(EG28/12*10*$F28*$G28*$I28*$K28)</f>
        <v>0</v>
      </c>
      <c r="EI28" s="112">
        <f t="shared" ref="EI28:EJ30" si="69">SUM(O28,Q28,S28,U28,W28,Y28,AA28,AC28,AE28,AG28,AI28,AK28,AM28,AO28,AQ28,AS28,AU28,AW28,AY28,BA28,BC28,BE28,BG28,BI28,BK28,BM28,BO28,BQ28,BS28,BU28,BW28,BY28,CA28,CC28,CE28,CG28,CI28,CK28,CM28,CO28,CQ28,CS28,CU28,CW28,CY28,DA28,DC28,DE28,DG28,DI28,DK28,DM28,DO28,DQ28,DS28,DU28,DW28,DY28,EA28,EC28,EE28)</f>
        <v>102</v>
      </c>
      <c r="EJ28" s="112">
        <f t="shared" si="69"/>
        <v>2315802.9166999999</v>
      </c>
    </row>
    <row r="29" spans="1:140" s="160" customFormat="1" ht="15.75" customHeight="1" x14ac:dyDescent="0.25">
      <c r="A29" s="95"/>
      <c r="B29" s="132">
        <v>14</v>
      </c>
      <c r="C29" s="96" t="s">
        <v>181</v>
      </c>
      <c r="D29" s="158" t="s">
        <v>182</v>
      </c>
      <c r="E29" s="98">
        <v>16026</v>
      </c>
      <c r="F29" s="98">
        <v>16828</v>
      </c>
      <c r="G29" s="99">
        <v>2.41</v>
      </c>
      <c r="H29" s="100"/>
      <c r="I29" s="101">
        <v>1</v>
      </c>
      <c r="J29" s="102"/>
      <c r="K29" s="150">
        <v>1.4</v>
      </c>
      <c r="L29" s="150">
        <v>1.68</v>
      </c>
      <c r="M29" s="150">
        <v>2.23</v>
      </c>
      <c r="N29" s="153">
        <v>2.57</v>
      </c>
      <c r="O29" s="104">
        <v>10</v>
      </c>
      <c r="P29" s="105">
        <f>(O29/12*2*$E29*$G29*$I29*$K29*P$10)+(O29/12*10*$F29*$G29*$I29*$K29*P$10)</f>
        <v>563266.80666666664</v>
      </c>
      <c r="Q29" s="154"/>
      <c r="R29" s="105">
        <f>(Q29/12*2*$E29*$G29*$I29*$K29*R$10)+(Q29/12*10*$F29*$G29*$I29*$K29*R$10)</f>
        <v>0</v>
      </c>
      <c r="S29" s="106"/>
      <c r="T29" s="105">
        <f>(S29/12*2*$E29*$G29*$I29*$K29*T$10)+(S29/12*10*$F29*$G29*$I29*$K29*T$10)</f>
        <v>0</v>
      </c>
      <c r="U29" s="104"/>
      <c r="V29" s="105">
        <f>(U29/12*2*$E29*$G29*$I29*$K29*V$10)+(U29/12*10*$F29*$G29*$I29*$K29*V$10)</f>
        <v>0</v>
      </c>
      <c r="W29" s="104"/>
      <c r="X29" s="105">
        <f>(W29/12*2*$E29*$G29*$I29*$K29*X$10)+(W29/12*10*$F29*$G29*$I29*$K29*X$10)</f>
        <v>0</v>
      </c>
      <c r="Y29" s="104"/>
      <c r="Z29" s="105">
        <f>(Y29/12*2*$E29*$G29*$I29*$K29*Z$10)+(Y29/12*10*$F29*$G29*$I29*$K29*Z$10)</f>
        <v>0</v>
      </c>
      <c r="AA29" s="106"/>
      <c r="AB29" s="105">
        <f>(AA29/12*2*$E29*$G29*$I29*$K29*AB$10)+(AA29/12*10*$F29*$G29*$I29*$K29*AB$10)</f>
        <v>0</v>
      </c>
      <c r="AC29" s="106">
        <v>1</v>
      </c>
      <c r="AD29" s="105">
        <f>(AC29/12*2*$E29*$G29*$I29*$K29*AD$10)+(AC29/12*10*$F29*$G29*$I29*$K29*AD$10)</f>
        <v>56326.68066666666</v>
      </c>
      <c r="AE29" s="106"/>
      <c r="AF29" s="106">
        <f>SUM(AE29/12*2*$E29*$G29*$I29*$L29*$AF$10)+(AE29/12*10*$F29*$G29*$I29*$L29*$AF$10)</f>
        <v>0</v>
      </c>
      <c r="AG29" s="106">
        <v>1</v>
      </c>
      <c r="AH29" s="107">
        <f>SUM(AG29/12*2*$E29*$G29*$I29*$L29*$AH$10)+(AG29/12*10*$F29*$G29*$I29*$L29*$AH$10)</f>
        <v>67592.016799999998</v>
      </c>
      <c r="AI29" s="104"/>
      <c r="AJ29" s="105">
        <f>(AI29/12*2*$E29*$G29*$I29*$K29*AJ$10)+(AI29/12*10*$F29*$G29*$I29*$K29*AJ$10)</f>
        <v>0</v>
      </c>
      <c r="AK29" s="104"/>
      <c r="AL29" s="105">
        <f>(AK29/12*2*$E29*$G29*$I29*$K29*AL$10)+(AK29/12*10*$F29*$G29*$I29*$K29*AL$10)</f>
        <v>0</v>
      </c>
      <c r="AM29" s="104"/>
      <c r="AN29" s="105">
        <f>(AM29/12*2*$E29*$G29*$I29*$K29*AN$10)+(AM29/12*10*$F29*$G29*$I29*$K29*AN$10)</f>
        <v>0</v>
      </c>
      <c r="AO29" s="104"/>
      <c r="AP29" s="105">
        <f>(AO29/12*2*$E29*$G29*$I29*$K29*AP$10)+(AO29/12*10*$F29*$G29*$I29*$K29*AP$10)</f>
        <v>0</v>
      </c>
      <c r="AQ29" s="104"/>
      <c r="AR29" s="105">
        <f>(AQ29/12*2*$E29*$G29*$I29*$K29*AR$10)+(AQ29/12*10*$F29*$G29*$I29*$K29*AR$10)</f>
        <v>0</v>
      </c>
      <c r="AS29" s="104"/>
      <c r="AT29" s="105">
        <f>(AS29/12*2*$E29*$G29*$I29*$K29*AT$10)+(AS29/12*10*$F29*$G29*$I29*$K29*AT$10)</f>
        <v>0</v>
      </c>
      <c r="AU29" s="104"/>
      <c r="AV29" s="105">
        <f>(AU29/12*2*$E29*$G29*$I29*$K29*AV$10)+(AU29/12*10*$F29*$G29*$I29*$K29*AV$10)</f>
        <v>0</v>
      </c>
      <c r="AW29" s="104"/>
      <c r="AX29" s="105">
        <f>(AW29/12*2*$E29*$G29*$I29*$K29*AX$10)+(AW29/12*10*$F29*$G29*$I29*$K29*AX$10)</f>
        <v>0</v>
      </c>
      <c r="AY29" s="104"/>
      <c r="AZ29" s="105">
        <f>(AY29/12*2*$E29*$G29*$I29*$K29*AZ$10)+(AY29/12*10*$F29*$G29*$I29*$K29*AZ$10)</f>
        <v>0</v>
      </c>
      <c r="BA29" s="104"/>
      <c r="BB29" s="105">
        <f>(BA29/12*2*$E29*$G29*$I29*$K29*BB$10)+(BA29/12*10*$F29*$G29*$I29*$K29*BB$10)</f>
        <v>0</v>
      </c>
      <c r="BC29" s="104"/>
      <c r="BD29" s="105">
        <f>(BC29/12*2*$E29*$G29*$I29*$K29*BD$10)+(BC29/12*10*$F29*$G29*$I29*$K29*BD$10)</f>
        <v>0</v>
      </c>
      <c r="BE29" s="104"/>
      <c r="BF29" s="105">
        <f>(BE29/12*2*$E29*$G29*$I29*$K29*BF$10)+(BE29/12*10*$F29*$G29*$I29*$K29*BF$10)</f>
        <v>0</v>
      </c>
      <c r="BG29" s="104"/>
      <c r="BH29" s="105">
        <f>(BG29/12*2*$E29*$G29*$I29*$K29*BH$10)+(BG29/12*10*$F29*$G29*$I29*$K29*BH$10)</f>
        <v>0</v>
      </c>
      <c r="BI29" s="104"/>
      <c r="BJ29" s="105">
        <f>(BI29/12*2*$E29*$G29*$I29*$K29*BJ$10)+(BI29/12*10*$F29*$G29*$I29*$K29*BJ$10)</f>
        <v>0</v>
      </c>
      <c r="BK29" s="104"/>
      <c r="BL29" s="105">
        <f>(BK29/12*2*$E29*$G29*$I29*$K29*BL$10)+(BK29/12*10*$F29*$G29*$I29*$K29*BL$10)</f>
        <v>0</v>
      </c>
      <c r="BM29" s="104"/>
      <c r="BN29" s="105">
        <f>(BM29/12*2*$E29*$G29*$I29*$K29*BN$10)+(BM29/12*10*$F29*$G29*$I29*$K29*BN$10)</f>
        <v>0</v>
      </c>
      <c r="BO29" s="109"/>
      <c r="BP29" s="105">
        <f>(BO29/12*2*$E29*$G29*$I29*$K29*BP$10)+(BO29/12*10*$F29*$G29*$I29*$K29*BP$10)</f>
        <v>0</v>
      </c>
      <c r="BQ29" s="104"/>
      <c r="BR29" s="105">
        <f>(BQ29/12*2*$E29*$G29*$I29*$K29*BR$10)+(BQ29/12*10*$F29*$G29*$I29*$K29*BR$10)</f>
        <v>0</v>
      </c>
      <c r="BS29" s="106"/>
      <c r="BT29" s="105">
        <f>(BS29/12*2*$E29*$G29*$I29*$K29*BT$10)+(BS29/12*10*$F29*$G29*$I29*$K29*BT$10)</f>
        <v>0</v>
      </c>
      <c r="BU29" s="104"/>
      <c r="BV29" s="105">
        <f>(BU29/12*2*$E29*$G29*$I29*$K29*BV$10)+(BU29/12*10*$F29*$G29*$I29*$K29*BV$10)</f>
        <v>0</v>
      </c>
      <c r="BW29" s="104"/>
      <c r="BX29" s="105">
        <f>(BW29/12*2*$E29*$G29*$I29*$K29*BX$10)+(BW29/12*10*$F29*$G29*$I29*$K29*BX$10)</f>
        <v>0</v>
      </c>
      <c r="BY29" s="104"/>
      <c r="BZ29" s="105">
        <f>(BY29/12*2*$E29*$G29*$I29*$K29*BZ$10)+(BY29/12*10*$F29*$G29*$I29*$K29*BZ$10)</f>
        <v>0</v>
      </c>
      <c r="CA29" s="104"/>
      <c r="CB29" s="105">
        <f>(CA29/12*2*$E29*$G29*$I29*$K29*CB$10)+(CA29/12*10*$F29*$G29*$I29*$K29*CB$10)</f>
        <v>0</v>
      </c>
      <c r="CC29" s="106"/>
      <c r="CD29" s="107">
        <f>SUM(CC29/12*2*$E29*$G29*$I29*$L29*CD$10)+(CC29/12*10*$F29*$G29*$I29*$L29*$CD$10)</f>
        <v>0</v>
      </c>
      <c r="CE29" s="104"/>
      <c r="CF29" s="107">
        <f>SUM(CE29/12*2*$E29*$G29*$I29*$L29*CF$10)+(CE29/12*10*$F29*$G29*$I29*$L29*CF$10)</f>
        <v>0</v>
      </c>
      <c r="CG29" s="106"/>
      <c r="CH29" s="107">
        <f>SUM(CG29/12*2*$E29*$G29*$I29*$L29*CH$10)+(CG29/12*10*$F29*$G29*$I29*$L29*CH$10)</f>
        <v>0</v>
      </c>
      <c r="CI29" s="106"/>
      <c r="CJ29" s="107">
        <f>SUM(CI29/12*2*$E29*$G29*$I29*$L29*CJ$10)+(CI29/12*10*$F29*$G29*$I29*$L29*CJ$10)</f>
        <v>0</v>
      </c>
      <c r="CK29" s="106"/>
      <c r="CL29" s="107">
        <f>SUM(CK29/12*2*$E29*$G29*$I29*$L29*CL$10)+(CK29/12*10*$F29*$G29*$I29*$L29*CL$10)</f>
        <v>0</v>
      </c>
      <c r="CM29" s="104"/>
      <c r="CN29" s="107">
        <f>SUM(CM29/12*2*$E29*$G29*$I29*$L29*CN$10)+(CM29/12*10*$F29*$G29*$I29*$L29*CN$10)</f>
        <v>0</v>
      </c>
      <c r="CO29" s="104"/>
      <c r="CP29" s="107">
        <f>SUM(CO29/12*2*$E29*$G29*$I29*$L29*CP$10)+(CO29/12*10*$F29*$G29*$I29*$L29*CP$10)</f>
        <v>0</v>
      </c>
      <c r="CQ29" s="106"/>
      <c r="CR29" s="107">
        <f>SUM(CQ29/12*2*$E29*$G29*$I29*$L29*CR$10)+(CQ29/12*10*$F29*$G29*$I29*$L29*CR$10)</f>
        <v>0</v>
      </c>
      <c r="CS29" s="104"/>
      <c r="CT29" s="107">
        <f>SUM(CS29/12*2*$E29*$G29*$I29*$L29*CT$10)+(CS29/12*10*$F29*$G29*$I29*$L29*CT$10)</f>
        <v>0</v>
      </c>
      <c r="CU29" s="104"/>
      <c r="CV29" s="107">
        <f>SUM(CU29/12*2*$E29*$G29*$I29*$L29*CV$10)+(CU29/12*10*$F29*$G29*$I29*$L29*CV$10)</f>
        <v>0</v>
      </c>
      <c r="CW29" s="104"/>
      <c r="CX29" s="107">
        <f>SUM(CW29/12*2*$E29*$G29*$I29*$L29*CX$10)+(CW29/12*10*$F29*$G29*$I29*$L29*CX$10)</f>
        <v>0</v>
      </c>
      <c r="CY29" s="104"/>
      <c r="CZ29" s="107">
        <f>SUM(CY29/12*2*$E29*$G29*$I29*$L29*CZ$10)+(CY29/12*10*$F29*$G29*$I29*$L29*CZ$10)</f>
        <v>0</v>
      </c>
      <c r="DA29" s="104"/>
      <c r="DB29" s="107">
        <f>SUM(DA29/12*2*$E29*$G29*$I29*$L29*DB$10)+(DA29/12*10*$F29*$G29*$I29*$L29*DB$10)</f>
        <v>0</v>
      </c>
      <c r="DC29" s="104"/>
      <c r="DD29" s="107">
        <f>SUM(DC29/12*2*$E29*$G29*$I29*$L29*DD$10)+(DC29/12*10*$F29*$G29*$I29*$L29*DD$10)</f>
        <v>0</v>
      </c>
      <c r="DE29" s="104"/>
      <c r="DF29" s="106">
        <f>SUM(DE29/12*2*$E29*$G29*$I29*$L29*DF$10)+(DE29/12*10*$F29*$G29*$I29*$L29*DF$10)</f>
        <v>0</v>
      </c>
      <c r="DG29" s="104"/>
      <c r="DH29" s="107">
        <f>SUM(DG29/12*2*$E29*$G29*$I29*$L29*DH$10)+(DG29/12*10*$F29*$G29*$I29*$L29*DH$10)</f>
        <v>0</v>
      </c>
      <c r="DI29" s="104"/>
      <c r="DJ29" s="107">
        <f>SUM(DI29/12*2*$E29*$G29*$I29*$M29*DJ$10)+(DI29/12*10*$F29*$G29*$I29*$M29*DJ$10)</f>
        <v>0</v>
      </c>
      <c r="DK29" s="104"/>
      <c r="DL29" s="107">
        <f>SUM(DK29/12*2*$E29*$G29*$I29*$N29*DL$10)+(DK29/12*10*$F29*$G29*$I29*$N29*DL$10)</f>
        <v>0</v>
      </c>
      <c r="DM29" s="125"/>
      <c r="DN29" s="105">
        <f>(DM29/12*2*$E29*$G29*$I29*$K29*DN$10)+(DM29/12*10*$F29*$G29*$I29*$K29*DN$10)</f>
        <v>0</v>
      </c>
      <c r="DO29" s="104"/>
      <c r="DP29" s="105">
        <f>(DO29/12*2*$E29*$G29*$I29*$K29*DP$10)+(DO29/12*10*$F29*$G29*$I29*$K29*DP$10)</f>
        <v>0</v>
      </c>
      <c r="DQ29" s="104"/>
      <c r="DR29" s="107">
        <f>SUM(DQ29/12*2*$E29*$G29*$I29)+(DQ29/12*10*$F29*$G29*$I29)</f>
        <v>0</v>
      </c>
      <c r="DS29" s="104"/>
      <c r="DT29" s="106"/>
      <c r="DU29" s="104"/>
      <c r="DV29" s="105">
        <f>(DU29/12*2*$E29*$G29*$I29*$K29*DV$10)+(DU29/12*10*$F29*$G29*$I29*$K29*DV$10)</f>
        <v>0</v>
      </c>
      <c r="DW29" s="104"/>
      <c r="DX29" s="105">
        <f>(DW29/12*2*$E29*$G29*$I29*$K29*DX$10)+(DW29/12*10*$F29*$G29*$I29*$K29*DX$10)</f>
        <v>0</v>
      </c>
      <c r="DY29" s="104"/>
      <c r="DZ29" s="106"/>
      <c r="EA29" s="110"/>
      <c r="EB29" s="110"/>
      <c r="EC29" s="125"/>
      <c r="ED29" s="106"/>
      <c r="EE29" s="125"/>
      <c r="EF29" s="125"/>
      <c r="EG29" s="125"/>
      <c r="EH29" s="111">
        <f>(EG29/12*2*$E29*$G29*$I29*$K29)+(EG29/12*10*$F29*$G29*$I29*$K29)</f>
        <v>0</v>
      </c>
      <c r="EI29" s="112">
        <f t="shared" si="69"/>
        <v>12</v>
      </c>
      <c r="EJ29" s="112">
        <f t="shared" si="69"/>
        <v>687185.50413333334</v>
      </c>
    </row>
    <row r="30" spans="1:140" s="160" customFormat="1" ht="45" hidden="1" customHeight="1" x14ac:dyDescent="0.25">
      <c r="A30" s="95"/>
      <c r="B30" s="132">
        <v>15</v>
      </c>
      <c r="C30" s="96" t="s">
        <v>183</v>
      </c>
      <c r="D30" s="158" t="s">
        <v>184</v>
      </c>
      <c r="E30" s="98">
        <v>16026</v>
      </c>
      <c r="F30" s="98">
        <v>16828</v>
      </c>
      <c r="G30" s="99">
        <v>3.73</v>
      </c>
      <c r="H30" s="100"/>
      <c r="I30" s="101">
        <v>1</v>
      </c>
      <c r="J30" s="102"/>
      <c r="K30" s="161">
        <v>1.4</v>
      </c>
      <c r="L30" s="161">
        <v>1.68</v>
      </c>
      <c r="M30" s="161">
        <v>2.23</v>
      </c>
      <c r="N30" s="162">
        <v>2.57</v>
      </c>
      <c r="O30" s="104"/>
      <c r="P30" s="105">
        <f>(O30/12*2*$E30*$G30*$I30*$K30*P$10)+(O30/12*10*$F30*$G30*$I30*$K30*P$10)</f>
        <v>0</v>
      </c>
      <c r="Q30" s="154"/>
      <c r="R30" s="105">
        <f>(Q30/12*2*$E30*$G30*$I30*$K30*R$10)+(Q30/12*10*$F30*$G30*$I30*$K30*R$10)</f>
        <v>0</v>
      </c>
      <c r="S30" s="106"/>
      <c r="T30" s="105">
        <f>(S30/12*2*$E30*$G30*$I30*$K30*T$10)+(S30/12*10*$F30*$G30*$I30*$K30*T$10)</f>
        <v>0</v>
      </c>
      <c r="U30" s="104"/>
      <c r="V30" s="105">
        <f>(U30/12*2*$E30*$G30*$I30*$K30*V$10)+(U30/12*10*$F30*$G30*$I30*$K30*V$10)</f>
        <v>0</v>
      </c>
      <c r="W30" s="104"/>
      <c r="X30" s="105">
        <f>(W30/12*2*$E30*$G30*$I30*$K30*X$10)+(W30/12*10*$F30*$G30*$I30*$K30*X$10)</f>
        <v>0</v>
      </c>
      <c r="Y30" s="104"/>
      <c r="Z30" s="105">
        <f>(Y30/12*2*$E30*$G30*$I30*$K30*Z$10)+(Y30/12*10*$F30*$G30*$I30*$K30*Z$10)</f>
        <v>0</v>
      </c>
      <c r="AA30" s="106"/>
      <c r="AB30" s="105">
        <f>(AA30/12*2*$E30*$G30*$I30*$K30*AB$10)+(AA30/12*10*$F30*$G30*$I30*$K30*AB$10)</f>
        <v>0</v>
      </c>
      <c r="AC30" s="106"/>
      <c r="AD30" s="105">
        <f>(AC30/12*2*$E30*$G30*$I30*$K30*AD$10)+(AC30/12*10*$F30*$G30*$I30*$K30*AD$10)</f>
        <v>0</v>
      </c>
      <c r="AE30" s="106"/>
      <c r="AF30" s="106">
        <f>SUM(AE30/12*2*$E30*$G30*$I30*$L30*$AF$10)+(AE30/12*10*$F30*$G30*$I30*$L30*$AF$10)</f>
        <v>0</v>
      </c>
      <c r="AG30" s="106"/>
      <c r="AH30" s="107">
        <f>SUM(AG30/12*2*$E30*$G30*$I30*$L30*$AH$10)+(AG30/12*10*$F30*$G30*$I30*$L30*$AH$10)</f>
        <v>0</v>
      </c>
      <c r="AI30" s="104"/>
      <c r="AJ30" s="105">
        <f>(AI30/12*2*$E30*$G30*$I30*$K30*AJ$10)+(AI30/12*10*$F30*$G30*$I30*$K30*AJ$10)</f>
        <v>0</v>
      </c>
      <c r="AK30" s="104"/>
      <c r="AL30" s="105">
        <f>(AK30/12*2*$E30*$G30*$I30*$K30*AL$10)+(AK30/12*10*$F30*$G30*$I30*$K30*AL$10)</f>
        <v>0</v>
      </c>
      <c r="AM30" s="104"/>
      <c r="AN30" s="105">
        <f>(AM30/12*2*$E30*$G30*$I30*$K30*AN$10)+(AM30/12*10*$F30*$G30*$I30*$K30*AN$10)</f>
        <v>0</v>
      </c>
      <c r="AO30" s="104"/>
      <c r="AP30" s="105">
        <f>(AO30/12*2*$E30*$G30*$I30*$K30*AP$10)+(AO30/12*10*$F30*$G30*$I30*$K30*AP$10)</f>
        <v>0</v>
      </c>
      <c r="AQ30" s="104"/>
      <c r="AR30" s="105">
        <f>(AQ30/12*2*$E30*$G30*$I30*$K30*AR$10)+(AQ30/12*10*$F30*$G30*$I30*$K30*AR$10)</f>
        <v>0</v>
      </c>
      <c r="AS30" s="104"/>
      <c r="AT30" s="105">
        <f>(AS30/12*2*$E30*$G30*$I30*$K30*AT$10)+(AS30/12*10*$F30*$G30*$I30*$K30*AT$10)</f>
        <v>0</v>
      </c>
      <c r="AU30" s="104"/>
      <c r="AV30" s="105">
        <f>(AU30/12*2*$E30*$G30*$I30*$K30*AV$10)+(AU30/12*10*$F30*$G30*$I30*$K30*AV$10)</f>
        <v>0</v>
      </c>
      <c r="AW30" s="104"/>
      <c r="AX30" s="105">
        <f>(AW30/12*2*$E30*$G30*$I30*$K30*AX$10)+(AW30/12*10*$F30*$G30*$I30*$K30*AX$10)</f>
        <v>0</v>
      </c>
      <c r="AY30" s="104"/>
      <c r="AZ30" s="105">
        <f>(AY30/12*2*$E30*$G30*$I30*$K30*AZ$10)+(AY30/12*10*$F30*$G30*$I30*$K30*AZ$10)</f>
        <v>0</v>
      </c>
      <c r="BA30" s="104"/>
      <c r="BB30" s="105">
        <f>(BA30/12*2*$E30*$G30*$I30*$K30*BB$10)+(BA30/12*10*$F30*$G30*$I30*$K30*BB$10)</f>
        <v>0</v>
      </c>
      <c r="BC30" s="104"/>
      <c r="BD30" s="105">
        <f>(BC30/12*2*$E30*$G30*$I30*$K30*BD$10)+(BC30/12*10*$F30*$G30*$I30*$K30*BD$10)</f>
        <v>0</v>
      </c>
      <c r="BE30" s="104"/>
      <c r="BF30" s="105">
        <f>(BE30/12*2*$E30*$G30*$I30*$K30*BF$10)+(BE30/12*10*$F30*$G30*$I30*$K30*BF$10)</f>
        <v>0</v>
      </c>
      <c r="BG30" s="104"/>
      <c r="BH30" s="105">
        <f>(BG30/12*2*$E30*$G30*$I30*$K30*BH$10)+(BG30/12*10*$F30*$G30*$I30*$K30*BH$10)</f>
        <v>0</v>
      </c>
      <c r="BI30" s="104"/>
      <c r="BJ30" s="105">
        <f>(BI30/12*2*$E30*$G30*$I30*$K30*BJ$10)+(BI30/12*10*$F30*$G30*$I30*$K30*BJ$10)</f>
        <v>0</v>
      </c>
      <c r="BK30" s="104"/>
      <c r="BL30" s="105">
        <f>(BK30/12*2*$E30*$G30*$I30*$K30*BL$10)+(BK30/12*10*$F30*$G30*$I30*$K30*BL$10)</f>
        <v>0</v>
      </c>
      <c r="BM30" s="104"/>
      <c r="BN30" s="105">
        <f>(BM30/12*2*$E30*$G30*$I30*$K30*BN$10)+(BM30/12*10*$F30*$G30*$I30*$K30*BN$10)</f>
        <v>0</v>
      </c>
      <c r="BO30" s="109"/>
      <c r="BP30" s="105">
        <f>(BO30/12*2*$E30*$G30*$I30*$K30*BP$10)+(BO30/12*10*$F30*$G30*$I30*$K30*BP$10)</f>
        <v>0</v>
      </c>
      <c r="BQ30" s="104"/>
      <c r="BR30" s="105">
        <f>(BQ30/12*2*$E30*$G30*$I30*$K30*BR$10)+(BQ30/12*10*$F30*$G30*$I30*$K30*BR$10)</f>
        <v>0</v>
      </c>
      <c r="BS30" s="106"/>
      <c r="BT30" s="105">
        <f>(BS30/12*2*$E30*$G30*$I30*$K30*BT$10)+(BS30/12*10*$F30*$G30*$I30*$K30*BT$10)</f>
        <v>0</v>
      </c>
      <c r="BU30" s="104"/>
      <c r="BV30" s="105">
        <f>(BU30/12*2*$E30*$G30*$I30*$K30*BV$10)+(BU30/12*10*$F30*$G30*$I30*$K30*BV$10)</f>
        <v>0</v>
      </c>
      <c r="BW30" s="104"/>
      <c r="BX30" s="105">
        <f>(BW30/12*2*$E30*$G30*$I30*$K30*BX$10)+(BW30/12*10*$F30*$G30*$I30*$K30*BX$10)</f>
        <v>0</v>
      </c>
      <c r="BY30" s="104"/>
      <c r="BZ30" s="105">
        <f>(BY30/12*2*$E30*$G30*$I30*$K30*BZ$10)+(BY30/12*10*$F30*$G30*$I30*$K30*BZ$10)</f>
        <v>0</v>
      </c>
      <c r="CA30" s="104"/>
      <c r="CB30" s="105">
        <f>(CA30/12*2*$E30*$G30*$I30*$K30*CB$10)+(CA30/12*10*$F30*$G30*$I30*$K30*CB$10)</f>
        <v>0</v>
      </c>
      <c r="CC30" s="106"/>
      <c r="CD30" s="107">
        <f>SUM(CC30/12*2*$E30*$G30*$I30*$L30*CD$10)+(CC30/12*10*$F30*$G30*$I30*$L30*$CD$10)</f>
        <v>0</v>
      </c>
      <c r="CE30" s="104"/>
      <c r="CF30" s="107">
        <f>SUM(CE30/12*2*$E30*$G30*$I30*$L30*CF$10)+(CE30/12*10*$F30*$G30*$I30*$L30*CF$10)</f>
        <v>0</v>
      </c>
      <c r="CG30" s="106"/>
      <c r="CH30" s="107">
        <f>SUM(CG30/12*2*$E30*$G30*$I30*$L30*CH$10)+(CG30/12*10*$F30*$G30*$I30*$L30*CH$10)</f>
        <v>0</v>
      </c>
      <c r="CI30" s="106"/>
      <c r="CJ30" s="107">
        <f>SUM(CI30/12*2*$E30*$G30*$I30*$L30*CJ$10)+(CI30/12*10*$F30*$G30*$I30*$L30*CJ$10)</f>
        <v>0</v>
      </c>
      <c r="CK30" s="106"/>
      <c r="CL30" s="107">
        <f>SUM(CK30/12*2*$E30*$G30*$I30*$L30*CL$10)+(CK30/12*10*$F30*$G30*$I30*$L30*CL$10)</f>
        <v>0</v>
      </c>
      <c r="CM30" s="104"/>
      <c r="CN30" s="107">
        <f>SUM(CM30/12*2*$E30*$G30*$I30*$L30*CN$10)+(CM30/12*10*$F30*$G30*$I30*$L30*CN$10)</f>
        <v>0</v>
      </c>
      <c r="CO30" s="104"/>
      <c r="CP30" s="107">
        <f>SUM(CO30/12*2*$E30*$G30*$I30*$L30*CP$10)+(CO30/12*10*$F30*$G30*$I30*$L30*CP$10)</f>
        <v>0</v>
      </c>
      <c r="CQ30" s="106"/>
      <c r="CR30" s="107">
        <f>SUM(CQ30/12*2*$E30*$G30*$I30*$L30*CR$10)+(CQ30/12*10*$F30*$G30*$I30*$L30*CR$10)</f>
        <v>0</v>
      </c>
      <c r="CS30" s="104"/>
      <c r="CT30" s="107">
        <f>SUM(CS30/12*2*$E30*$G30*$I30*$L30*CT$10)+(CS30/12*10*$F30*$G30*$I30*$L30*CT$10)</f>
        <v>0</v>
      </c>
      <c r="CU30" s="104"/>
      <c r="CV30" s="107">
        <f>SUM(CU30/12*2*$E30*$G30*$I30*$L30*CV$10)+(CU30/12*10*$F30*$G30*$I30*$L30*CV$10)</f>
        <v>0</v>
      </c>
      <c r="CW30" s="104"/>
      <c r="CX30" s="107">
        <f>SUM(CW30/12*2*$E30*$G30*$I30*$L30*CX$10)+(CW30/12*10*$F30*$G30*$I30*$L30*CX$10)</f>
        <v>0</v>
      </c>
      <c r="CY30" s="104"/>
      <c r="CZ30" s="107">
        <f>SUM(CY30/12*2*$E30*$G30*$I30*$L30*CZ$10)+(CY30/12*10*$F30*$G30*$I30*$L30*CZ$10)</f>
        <v>0</v>
      </c>
      <c r="DA30" s="104"/>
      <c r="DB30" s="107">
        <f>SUM(DA30/12*2*$E30*$G30*$I30*$L30*DB$10)+(DA30/12*10*$F30*$G30*$I30*$L30*DB$10)</f>
        <v>0</v>
      </c>
      <c r="DC30" s="104"/>
      <c r="DD30" s="107">
        <f>SUM(DC30/12*2*$E30*$G30*$I30*$L30*DD$10)+(DC30/12*10*$F30*$G30*$I30*$L30*DD$10)</f>
        <v>0</v>
      </c>
      <c r="DE30" s="104"/>
      <c r="DF30" s="106">
        <f>SUM(DE30/12*2*$E30*$G30*$I30*$L30*DF$10)+(DE30/12*10*$F30*$G30*$I30*$L30*DF$10)</f>
        <v>0</v>
      </c>
      <c r="DG30" s="104"/>
      <c r="DH30" s="107">
        <f>SUM(DG30/12*2*$E30*$G30*$I30*$L30*DH$10)+(DG30/12*10*$F30*$G30*$I30*$L30*DH$10)</f>
        <v>0</v>
      </c>
      <c r="DI30" s="104"/>
      <c r="DJ30" s="107">
        <f>SUM(DI30/12*2*$E30*$G30*$I30*$M30*DJ$10)+(DI30/12*10*$F30*$G30*$I30*$M30*DJ$10)</f>
        <v>0</v>
      </c>
      <c r="DK30" s="104"/>
      <c r="DL30" s="107">
        <f>SUM(DK30/12*2*$E30*$G30*$I30*$N30*DL$10)+(DK30/12*10*$F30*$G30*$I30*$N30*DL$10)</f>
        <v>0</v>
      </c>
      <c r="DM30" s="104"/>
      <c r="DN30" s="105">
        <f>(DM30/12*2*$E30*$G30*$I30*$K30*DN$10)+(DM30/12*10*$F30*$G30*$I30*$K30*DN$10)</f>
        <v>0</v>
      </c>
      <c r="DO30" s="104"/>
      <c r="DP30" s="105">
        <f>(DO30/12*2*$E30*$G30*$I30*$K30*DP$10)+(DO30/12*10*$F30*$G30*$I30*$K30*DP$10)</f>
        <v>0</v>
      </c>
      <c r="DQ30" s="104"/>
      <c r="DR30" s="107">
        <f>SUM(DQ30/12*2*$E30*$G30*$I30)+(DQ30/12*10*$F30*$G30*$I30)</f>
        <v>0</v>
      </c>
      <c r="DS30" s="104"/>
      <c r="DT30" s="106"/>
      <c r="DU30" s="104"/>
      <c r="DV30" s="105">
        <f>(DU30/12*2*$E30*$G30*$I30*$K30*DV$10)+(DU30/12*10*$F30*$G30*$I30*$K30*DV$10)</f>
        <v>0</v>
      </c>
      <c r="DW30" s="104"/>
      <c r="DX30" s="105">
        <f>(DW30/12*2*$E30*$G30*$I30*$K30*DX$10)+(DW30/12*10*$F30*$G30*$I30*$K30*DX$10)</f>
        <v>0</v>
      </c>
      <c r="DY30" s="104"/>
      <c r="DZ30" s="106"/>
      <c r="EA30" s="110"/>
      <c r="EB30" s="110"/>
      <c r="EC30" s="125"/>
      <c r="ED30" s="106"/>
      <c r="EE30" s="125"/>
      <c r="EF30" s="125"/>
      <c r="EG30" s="125"/>
      <c r="EH30" s="111">
        <f>(EG30/12*2*$E30*$G30*$I30*$K30)+(EG30/12*10*$F30*$G30*$I30*$K30)</f>
        <v>0</v>
      </c>
      <c r="EI30" s="112">
        <f t="shared" si="69"/>
        <v>0</v>
      </c>
      <c r="EJ30" s="112">
        <f t="shared" si="69"/>
        <v>0</v>
      </c>
    </row>
    <row r="31" spans="1:140" s="93" customFormat="1" ht="15.75" customHeight="1" x14ac:dyDescent="0.25">
      <c r="A31" s="163">
        <v>6</v>
      </c>
      <c r="B31" s="163"/>
      <c r="C31" s="86" t="s">
        <v>185</v>
      </c>
      <c r="D31" s="155" t="s">
        <v>186</v>
      </c>
      <c r="E31" s="98">
        <v>16026</v>
      </c>
      <c r="F31" s="98">
        <v>16828</v>
      </c>
      <c r="G31" s="156"/>
      <c r="H31" s="100"/>
      <c r="I31" s="90"/>
      <c r="J31" s="266"/>
      <c r="K31" s="164"/>
      <c r="L31" s="164"/>
      <c r="M31" s="164"/>
      <c r="N31" s="147"/>
      <c r="O31" s="131">
        <f t="shared" ref="O31:AA31" si="70">SUM(O32:O35)</f>
        <v>0</v>
      </c>
      <c r="P31" s="131">
        <f t="shared" si="70"/>
        <v>0</v>
      </c>
      <c r="Q31" s="131">
        <f t="shared" si="70"/>
        <v>0</v>
      </c>
      <c r="R31" s="131">
        <f>SUM(R32:R35)</f>
        <v>0</v>
      </c>
      <c r="S31" s="131">
        <f t="shared" si="70"/>
        <v>0</v>
      </c>
      <c r="T31" s="131">
        <f>SUM(T32:T35)</f>
        <v>0</v>
      </c>
      <c r="U31" s="131">
        <f t="shared" si="70"/>
        <v>0</v>
      </c>
      <c r="V31" s="131">
        <f>SUM(V32:V35)</f>
        <v>0</v>
      </c>
      <c r="W31" s="131">
        <f t="shared" si="70"/>
        <v>876</v>
      </c>
      <c r="X31" s="131">
        <f>SUM(X32:X35)</f>
        <v>19941962.593546063</v>
      </c>
      <c r="Y31" s="131">
        <f t="shared" si="70"/>
        <v>0</v>
      </c>
      <c r="Z31" s="131">
        <f>SUM(Z32:Z35)</f>
        <v>0</v>
      </c>
      <c r="AA31" s="131">
        <f t="shared" si="70"/>
        <v>3</v>
      </c>
      <c r="AB31" s="131">
        <f>SUM(AB32:AB35)</f>
        <v>64869.4022377</v>
      </c>
      <c r="AC31" s="131">
        <f t="shared" ref="AC31:AI31" si="71">SUM(AC32:AC35)</f>
        <v>0</v>
      </c>
      <c r="AD31" s="131">
        <f>SUM(AD32:AD35)</f>
        <v>0</v>
      </c>
      <c r="AE31" s="131">
        <f t="shared" si="71"/>
        <v>0</v>
      </c>
      <c r="AF31" s="131">
        <f t="shared" si="71"/>
        <v>0</v>
      </c>
      <c r="AG31" s="131">
        <f t="shared" si="71"/>
        <v>2</v>
      </c>
      <c r="AH31" s="131">
        <f t="shared" si="71"/>
        <v>36512.209821999997</v>
      </c>
      <c r="AI31" s="131">
        <f t="shared" si="71"/>
        <v>0</v>
      </c>
      <c r="AJ31" s="131">
        <f>SUM(AJ32:AJ35)</f>
        <v>0</v>
      </c>
      <c r="AK31" s="131">
        <f t="shared" ref="AK31:AQ31" si="72">SUM(AK32:AK35)</f>
        <v>0</v>
      </c>
      <c r="AL31" s="131">
        <f>SUM(AL32:AL35)</f>
        <v>0</v>
      </c>
      <c r="AM31" s="131">
        <f t="shared" si="72"/>
        <v>0</v>
      </c>
      <c r="AN31" s="131">
        <f>SUM(AN32:AN35)</f>
        <v>0</v>
      </c>
      <c r="AO31" s="131">
        <f t="shared" si="72"/>
        <v>0</v>
      </c>
      <c r="AP31" s="131">
        <f>SUM(AP32:AP35)</f>
        <v>0</v>
      </c>
      <c r="AQ31" s="131">
        <f t="shared" si="72"/>
        <v>0</v>
      </c>
      <c r="AR31" s="131">
        <f>SUM(AR32:AR35)</f>
        <v>0</v>
      </c>
      <c r="AS31" s="131">
        <f t="shared" ref="AS31:BC31" si="73">SUM(AS32:AS35)</f>
        <v>10</v>
      </c>
      <c r="AT31" s="131">
        <f>SUM(AT32:AT35)</f>
        <v>81203.908426666647</v>
      </c>
      <c r="AU31" s="131">
        <f t="shared" si="73"/>
        <v>0</v>
      </c>
      <c r="AV31" s="131">
        <f>SUM(AV32:AV35)</f>
        <v>0</v>
      </c>
      <c r="AW31" s="131">
        <f t="shared" si="73"/>
        <v>0</v>
      </c>
      <c r="AX31" s="131">
        <f>SUM(AX32:AX35)</f>
        <v>0</v>
      </c>
      <c r="AY31" s="131">
        <f t="shared" si="73"/>
        <v>0</v>
      </c>
      <c r="AZ31" s="131">
        <f>SUM(AZ32:AZ35)</f>
        <v>0</v>
      </c>
      <c r="BA31" s="131">
        <f t="shared" si="73"/>
        <v>0</v>
      </c>
      <c r="BB31" s="131">
        <f>SUM(BB32:BB35)</f>
        <v>0</v>
      </c>
      <c r="BC31" s="131">
        <f t="shared" si="73"/>
        <v>0</v>
      </c>
      <c r="BD31" s="131">
        <f>SUM(BD32:BD35)</f>
        <v>0</v>
      </c>
      <c r="BE31" s="131">
        <f t="shared" ref="BE31:BO31" si="74">SUM(BE32:BE35)</f>
        <v>0</v>
      </c>
      <c r="BF31" s="131">
        <f>SUM(BF32:BF35)</f>
        <v>0</v>
      </c>
      <c r="BG31" s="131">
        <f t="shared" si="74"/>
        <v>13</v>
      </c>
      <c r="BH31" s="131">
        <f>SUM(BH32:BH35)</f>
        <v>291606.13062533323</v>
      </c>
      <c r="BI31" s="131">
        <f t="shared" si="74"/>
        <v>0</v>
      </c>
      <c r="BJ31" s="131">
        <f>SUM(BJ32:BJ35)</f>
        <v>0</v>
      </c>
      <c r="BK31" s="131">
        <f t="shared" si="74"/>
        <v>0</v>
      </c>
      <c r="BL31" s="131">
        <f>SUM(BL32:BL35)</f>
        <v>0</v>
      </c>
      <c r="BM31" s="131">
        <f t="shared" si="74"/>
        <v>0</v>
      </c>
      <c r="BN31" s="131">
        <f>SUM(BN32:BN35)</f>
        <v>0</v>
      </c>
      <c r="BO31" s="131">
        <f t="shared" si="74"/>
        <v>0</v>
      </c>
      <c r="BP31" s="131">
        <f>SUM(BP32:BP35)</f>
        <v>0</v>
      </c>
      <c r="BQ31" s="131">
        <f t="shared" ref="BQ31:DW31" si="75">SUM(BQ32:BQ35)</f>
        <v>3</v>
      </c>
      <c r="BR31" s="131">
        <f>SUM(BR32:BR35)</f>
        <v>24361.172527999992</v>
      </c>
      <c r="BS31" s="131">
        <f t="shared" si="75"/>
        <v>204</v>
      </c>
      <c r="BT31" s="131">
        <f>SUM(BT32:BT35)</f>
        <v>4575973.1267359983</v>
      </c>
      <c r="BU31" s="131">
        <f>SUM(BU32:BU35)</f>
        <v>4</v>
      </c>
      <c r="BV31" s="131">
        <f>SUM(BV32:BV35)</f>
        <v>75414.113294666648</v>
      </c>
      <c r="BW31" s="131">
        <f t="shared" si="75"/>
        <v>0</v>
      </c>
      <c r="BX31" s="131">
        <f>SUM(BX32:BX35)</f>
        <v>0</v>
      </c>
      <c r="BY31" s="131">
        <f t="shared" si="75"/>
        <v>55</v>
      </c>
      <c r="BZ31" s="131">
        <f>SUM(BZ32:BZ35)</f>
        <v>1233718.2449533329</v>
      </c>
      <c r="CA31" s="131">
        <f t="shared" si="75"/>
        <v>90</v>
      </c>
      <c r="CB31" s="131">
        <f>SUM(CB32:CB35)</f>
        <v>802389.42571333318</v>
      </c>
      <c r="CC31" s="131">
        <f t="shared" si="75"/>
        <v>44</v>
      </c>
      <c r="CD31" s="131">
        <f t="shared" si="75"/>
        <v>1162013.8061796003</v>
      </c>
      <c r="CE31" s="131">
        <f t="shared" si="75"/>
        <v>0</v>
      </c>
      <c r="CF31" s="131">
        <f t="shared" si="75"/>
        <v>0</v>
      </c>
      <c r="CG31" s="131">
        <f t="shared" si="75"/>
        <v>0</v>
      </c>
      <c r="CH31" s="131">
        <f t="shared" si="75"/>
        <v>0</v>
      </c>
      <c r="CI31" s="131">
        <f t="shared" si="75"/>
        <v>0</v>
      </c>
      <c r="CJ31" s="131">
        <f t="shared" si="75"/>
        <v>0</v>
      </c>
      <c r="CK31" s="131">
        <f t="shared" si="75"/>
        <v>0</v>
      </c>
      <c r="CL31" s="131">
        <f t="shared" si="75"/>
        <v>0</v>
      </c>
      <c r="CM31" s="131">
        <f t="shared" si="75"/>
        <v>0</v>
      </c>
      <c r="CN31" s="131">
        <f t="shared" si="75"/>
        <v>0</v>
      </c>
      <c r="CO31" s="131">
        <f t="shared" si="75"/>
        <v>0</v>
      </c>
      <c r="CP31" s="131">
        <f t="shared" si="75"/>
        <v>0</v>
      </c>
      <c r="CQ31" s="131">
        <f t="shared" si="75"/>
        <v>12</v>
      </c>
      <c r="CR31" s="131">
        <f t="shared" si="75"/>
        <v>97923.343615999998</v>
      </c>
      <c r="CS31" s="131">
        <f t="shared" si="75"/>
        <v>0</v>
      </c>
      <c r="CT31" s="131">
        <f t="shared" si="75"/>
        <v>0</v>
      </c>
      <c r="CU31" s="131">
        <f t="shared" si="75"/>
        <v>20</v>
      </c>
      <c r="CV31" s="131">
        <f t="shared" si="75"/>
        <v>518870.03683239996</v>
      </c>
      <c r="CW31" s="131">
        <f t="shared" si="75"/>
        <v>0</v>
      </c>
      <c r="CX31" s="131">
        <f t="shared" si="75"/>
        <v>0</v>
      </c>
      <c r="CY31" s="131">
        <f t="shared" si="75"/>
        <v>0</v>
      </c>
      <c r="CZ31" s="131">
        <f t="shared" si="75"/>
        <v>0</v>
      </c>
      <c r="DA31" s="131">
        <f t="shared" si="75"/>
        <v>11</v>
      </c>
      <c r="DB31" s="131">
        <f t="shared" si="75"/>
        <v>260608.01903693334</v>
      </c>
      <c r="DC31" s="131">
        <f t="shared" si="75"/>
        <v>0</v>
      </c>
      <c r="DD31" s="131">
        <f t="shared" si="75"/>
        <v>0</v>
      </c>
      <c r="DE31" s="131">
        <f t="shared" si="75"/>
        <v>0</v>
      </c>
      <c r="DF31" s="131">
        <f t="shared" si="75"/>
        <v>0</v>
      </c>
      <c r="DG31" s="131">
        <f t="shared" si="75"/>
        <v>5</v>
      </c>
      <c r="DH31" s="131">
        <f t="shared" si="75"/>
        <v>133988.28528066666</v>
      </c>
      <c r="DI31" s="131">
        <f t="shared" si="75"/>
        <v>0</v>
      </c>
      <c r="DJ31" s="131">
        <f t="shared" si="75"/>
        <v>0</v>
      </c>
      <c r="DK31" s="131">
        <f t="shared" si="75"/>
        <v>2</v>
      </c>
      <c r="DL31" s="131">
        <f t="shared" si="75"/>
        <v>29563.420614933326</v>
      </c>
      <c r="DM31" s="131">
        <f t="shared" si="75"/>
        <v>0</v>
      </c>
      <c r="DN31" s="131">
        <f>SUM(DN32:DN35)</f>
        <v>0</v>
      </c>
      <c r="DO31" s="131">
        <f t="shared" si="75"/>
        <v>0</v>
      </c>
      <c r="DP31" s="131">
        <f>SUM(DP32:DP35)</f>
        <v>0</v>
      </c>
      <c r="DQ31" s="131">
        <f t="shared" si="75"/>
        <v>0</v>
      </c>
      <c r="DR31" s="131">
        <f t="shared" si="75"/>
        <v>0</v>
      </c>
      <c r="DS31" s="131">
        <f t="shared" si="75"/>
        <v>0</v>
      </c>
      <c r="DT31" s="131">
        <f t="shared" si="75"/>
        <v>0</v>
      </c>
      <c r="DU31" s="131">
        <f t="shared" si="75"/>
        <v>0</v>
      </c>
      <c r="DV31" s="131">
        <f>SUM(DV32:DV35)</f>
        <v>0</v>
      </c>
      <c r="DW31" s="131">
        <f t="shared" si="75"/>
        <v>0</v>
      </c>
      <c r="DX31" s="131">
        <f>SUM(DX32:DX35)</f>
        <v>0</v>
      </c>
      <c r="DY31" s="131">
        <f t="shared" ref="DY31:EJ31" si="76">SUM(DY32:DY35)</f>
        <v>0</v>
      </c>
      <c r="DZ31" s="131">
        <f t="shared" si="76"/>
        <v>0</v>
      </c>
      <c r="EA31" s="131">
        <f t="shared" si="76"/>
        <v>0</v>
      </c>
      <c r="EB31" s="131">
        <f t="shared" si="76"/>
        <v>0</v>
      </c>
      <c r="EC31" s="131">
        <f t="shared" si="76"/>
        <v>0</v>
      </c>
      <c r="ED31" s="131">
        <f t="shared" si="76"/>
        <v>0</v>
      </c>
      <c r="EE31" s="131">
        <f t="shared" si="76"/>
        <v>0</v>
      </c>
      <c r="EF31" s="131">
        <f t="shared" si="76"/>
        <v>0</v>
      </c>
      <c r="EG31" s="131"/>
      <c r="EH31" s="131"/>
      <c r="EI31" s="131">
        <f t="shared" si="76"/>
        <v>1354</v>
      </c>
      <c r="EJ31" s="131">
        <f t="shared" si="76"/>
        <v>29330977.239443626</v>
      </c>
    </row>
    <row r="32" spans="1:140" s="160" customFormat="1" ht="31.5" customHeight="1" x14ac:dyDescent="0.25">
      <c r="A32" s="86"/>
      <c r="B32" s="132">
        <v>16</v>
      </c>
      <c r="C32" s="95" t="s">
        <v>187</v>
      </c>
      <c r="D32" s="96" t="s">
        <v>188</v>
      </c>
      <c r="E32" s="98">
        <v>16026</v>
      </c>
      <c r="F32" s="98">
        <v>16828</v>
      </c>
      <c r="G32" s="95">
        <v>0.35</v>
      </c>
      <c r="H32" s="120">
        <v>0.97440000000000004</v>
      </c>
      <c r="I32" s="151">
        <v>1</v>
      </c>
      <c r="J32" s="152"/>
      <c r="K32" s="150">
        <v>1.4</v>
      </c>
      <c r="L32" s="150">
        <v>1.68</v>
      </c>
      <c r="M32" s="150">
        <v>2.23</v>
      </c>
      <c r="N32" s="153">
        <v>2.57</v>
      </c>
      <c r="O32" s="159"/>
      <c r="P32" s="123">
        <f>(O32/12*2*$E32*$G32*((1-$H32)+$H32*$K32*$I32*P$10))+(O32/12*10*$F32*$G32*((1-$H32)+$H32*$K32*$J32*P$10))</f>
        <v>0</v>
      </c>
      <c r="Q32" s="154"/>
      <c r="R32" s="123">
        <f>(Q32/12*2*$E32*$G32*((1-$H32)+$H32*$K32*$I32*R$10))+(Q32/12*10*$F32*$G32*((1-$H32)+$H32*$K32*$I32*R$10))</f>
        <v>0</v>
      </c>
      <c r="S32" s="154"/>
      <c r="T32" s="123">
        <f>(S32/12*2*$E32*$G32*((1-$H32)+$H32*$K32*$I32*T$10))+(S32/12*10*$F32*$G32*((1-$H32)+$H32*$K32*$I32*T$10))</f>
        <v>0</v>
      </c>
      <c r="U32" s="159"/>
      <c r="V32" s="123">
        <f>(U32/12*2*$E32*$G32*((1-$H32)+$H32*$K32*$I32*V$10))+(U32/12*10*$F32*$G32*((1-$H32)+$H32*$K32*$I32*V$10))</f>
        <v>0</v>
      </c>
      <c r="W32" s="159">
        <v>30</v>
      </c>
      <c r="X32" s="123">
        <f>(W32/12*2*$E32*$G32*((1-$H32)+$H32*$K32*$I32*X$10))+(W32/12*10*$F32*$G32*((1-$H32)+$H32*$K32*$I32*X$10))</f>
        <v>243611.72527999998</v>
      </c>
      <c r="Y32" s="159"/>
      <c r="Z32" s="123">
        <f>(Y32/12*2*$E32*$G32*((1-$H32)+$H32*$K32*$I32*Z$10))+(Y32/12*10*$F32*$G32*((1-$H32)+$H32*$K32*$I32*Z$10))</f>
        <v>0</v>
      </c>
      <c r="AA32" s="154"/>
      <c r="AB32" s="123">
        <f>(AA32/12*2*$E32*$G32*((1-$H32)+$H32*$K32*$I32*AB$10))+(AA32/12*10*$F32*$G32*((1-$H32)+$H32*$K32*$I32*AB$10))</f>
        <v>0</v>
      </c>
      <c r="AC32" s="154"/>
      <c r="AD32" s="123">
        <f>(AC32/12*2*$E32*$G32*((1-$H32)+$H32*$K32*$I32*AD$10))+(AC32/12*10*$F32*$G32*((1-$H32)+$H32*$K32*$I32*AD$10))</f>
        <v>0</v>
      </c>
      <c r="AE32" s="154"/>
      <c r="AF32" s="123">
        <f>(AE32/12*2*$E32*$G32*((1-$H32)+$H32*$L32*$I32*AF$10))+(AE32/12*10*$F32*$G32*((1-$H32)+$H32*$L32*$I32*AF$10))</f>
        <v>0</v>
      </c>
      <c r="AG32" s="154">
        <v>1</v>
      </c>
      <c r="AH32" s="123">
        <f>(AG32/12*2*$E32*$G32*((1-$H32)+$H32*$L32*$I32*AH$10))+(AG32/12*10*$F32*$G32*((1-$H32)+$H32*$L32*$I32*AH$10))</f>
        <v>9714.5527658666651</v>
      </c>
      <c r="AI32" s="159"/>
      <c r="AJ32" s="123">
        <f>(AI32/12*2*$E32*$G32*((1-$H32)+$H32*$K32*$I32*AJ$10))+(AI32/12*10*$F32*$G32*((1-$H32)+$H32*$K32*$I32*AJ$10))</f>
        <v>0</v>
      </c>
      <c r="AK32" s="159"/>
      <c r="AL32" s="123">
        <f>(AK32/12*2*$E32*$G32*((1-$H32)+$H32*$K32*$I32*AL$10))+(AK32/12*10*$F32*$G32*((1-$H32)+$H32*$K32*$I32*AL$10))</f>
        <v>0</v>
      </c>
      <c r="AM32" s="104"/>
      <c r="AN32" s="123">
        <f>(AM32/12*2*$E32*$G32*((1-$H32)+$H32*$K32*$I32*AN$10))+(AM32/12*10*$F32*$G32*((1-$H32)+$H32*$K32*$I32*AN$10))</f>
        <v>0</v>
      </c>
      <c r="AO32" s="159"/>
      <c r="AP32" s="123">
        <f>(AO32/12*2*$E32*$G32*((1-$H32)+$H32*$K32*$I32*AP$10))+(AO32/12*10*$F32*$G32*((1-$H32)+$H32*$K32*$I32*AP$10))</f>
        <v>0</v>
      </c>
      <c r="AQ32" s="159"/>
      <c r="AR32" s="123">
        <f>(AQ32/12*2*$E32*$G32*((1-$H32)+$H32*$K32*$I32*AR$10))+(AQ32/12*10*$F32*$G32*((1-$H32)+$H32*$K32*$I32*AR$10))</f>
        <v>0</v>
      </c>
      <c r="AS32" s="159">
        <v>10</v>
      </c>
      <c r="AT32" s="123">
        <f>(AS32/12*2*$E32*$G32*((1-$H32)+$H32*$K32*$I32*AT$10))+(AS32/12*10*$F32*$G32*((1-$H32)+$H32*$K32*$I32*AT$10))</f>
        <v>81203.908426666647</v>
      </c>
      <c r="AU32" s="159"/>
      <c r="AV32" s="123">
        <f>(AU32/12*2*$E32*$G32*((1-$H32)+$H32*$K32*$I32*AV$10))+(AU32/12*10*$F32*$G32*((1-$H32)+$H32*$K32*$I32*AV$10))</f>
        <v>0</v>
      </c>
      <c r="AW32" s="159"/>
      <c r="AX32" s="123">
        <f>(AW32/12*2*$E32*$G32*((1-$H32)+$H32*$K32*$I32*AX$10))+(AW32/12*10*$F32*$G32*((1-$H32)+$H32*$K32*$I32*AX$10))</f>
        <v>0</v>
      </c>
      <c r="AY32" s="159"/>
      <c r="AZ32" s="123">
        <f>(AY32/12*2*$E32*$G32*((1-$H32)+$H32*$K32*$I32*AZ$10))+(AY32/12*10*$F32*$G32*((1-$H32)+$H32*$K32*$I32*AZ$10))</f>
        <v>0</v>
      </c>
      <c r="BA32" s="159"/>
      <c r="BB32" s="123">
        <f>(BA32/12*2*$E32*$G32*((1-$H32)+$H32*$K32*$I32*BB$10))+(BA32/12*10*$F32*$G32*((1-$H32)+$H32*$K32*$I32*BB$10))</f>
        <v>0</v>
      </c>
      <c r="BC32" s="159"/>
      <c r="BD32" s="123">
        <f>(BC32/12*2*$E32*$G32*((1-$H32)+$H32*$K32*$I32*BD$10))+(BC32/12*10*$F32*$G32*((1-$H32)+$H32*$K32*$I32*BD$10))</f>
        <v>0</v>
      </c>
      <c r="BE32" s="159"/>
      <c r="BF32" s="123">
        <f>(BE32/12*2*$E32*$G32*((1-$H32)+$H32*$K32*$I32*BF$10))+(BE32/12*10*$F32*$G32*((1-$H32)+$H32*$K32*$I32*BF$10))</f>
        <v>0</v>
      </c>
      <c r="BG32" s="159"/>
      <c r="BH32" s="123">
        <f>(BG32/12*2*$E32*$G32*((1-$H32)+$H32*$K32*$I32*BH$10))+(BG32/12*10*$F32*$G32*((1-$H32)+$H32*$K32*$I32*BH$10))</f>
        <v>0</v>
      </c>
      <c r="BI32" s="159"/>
      <c r="BJ32" s="123">
        <f>(BI32/12*2*$E32*$G32*((1-$H32)+$H32*$K32*$I32*BJ$10))+(BI32/12*10*$F32*$G32*((1-$H32)+$H32*$K32*$I32*BJ$10))</f>
        <v>0</v>
      </c>
      <c r="BK32" s="159"/>
      <c r="BL32" s="123">
        <f>(BK32/12*2*$E32*$G32*((1-$H32)+$H32*$K32*$I32*BL$10))+(BK32/12*10*$F32*$G32*((1-$H32)+$H32*$K32*$I32*BL$10))</f>
        <v>0</v>
      </c>
      <c r="BM32" s="159"/>
      <c r="BN32" s="123">
        <f>(BM32/12*2*$E32*$G32*((1-$H32)+$H32*$K32*$I32*BN$10))+(BM32/12*10*$F32*$G32*((1-$H32)+$H32*$K32*$I32*BN$10))</f>
        <v>0</v>
      </c>
      <c r="BO32" s="165"/>
      <c r="BP32" s="123">
        <f>(BO32/12*2*$E32*$G32*((1-$H32)+$H32*$K32*$I32*BP$10))+(BO32/12*10*$F32*$G32*((1-$H32)+$H32*$K32*$I32*BP$10))</f>
        <v>0</v>
      </c>
      <c r="BQ32" s="159">
        <v>3</v>
      </c>
      <c r="BR32" s="123">
        <f>(BQ32/12*2*$E32*$G32*((1-$H32)+$H32*$K32*$I32*BR$10))+(BQ32/12*10*$F32*$G32*((1-$H32)+$H32*$K32*$I32*BR$10))</f>
        <v>24361.172527999992</v>
      </c>
      <c r="BS32" s="154"/>
      <c r="BT32" s="123">
        <f>(BS32/12*2*$E32*$G32*((1-$H32)+$H32*$K32*$I32*BT$10))+(BS32/12*10*$F32*$G32*((1-$H32)+$H32*$K32*$I32*BT$10))</f>
        <v>0</v>
      </c>
      <c r="BU32" s="104">
        <v>1</v>
      </c>
      <c r="BV32" s="123">
        <f>(BU32/12*2*$E32*$G32*((1-$H32)+$H32*$K32*$I32*BV$10))+(BU32/12*10*$F32*$G32*((1-$H32)+$H32*$K32*$I32*BV$10))</f>
        <v>8120.3908426666658</v>
      </c>
      <c r="BW32" s="159"/>
      <c r="BX32" s="123">
        <f>(BW32/12*2*$E32*$G32*((1-$H32)+$H32*$K32*$I32*BX$10))+(BW32/12*10*$F32*$G32*((1-$H32)+$H32*$K32*$I32*BX$10))</f>
        <v>0</v>
      </c>
      <c r="BY32" s="159"/>
      <c r="BZ32" s="123">
        <f>(BY32/12*2*$E32*$G32*((1-$H32)+$H32*$K32*$I32*BZ$10))+(BY32/12*10*$F32*$G32*((1-$H32)+$H32*$K32*$I32*BZ$10))</f>
        <v>0</v>
      </c>
      <c r="CA32" s="159">
        <v>85</v>
      </c>
      <c r="CB32" s="123">
        <f>(CA32/12*2*$E32*$G32*((1-$H32)+$H32*$K32*$I32*CB$10))+(CA32/12*10*$F32*$G32*((1-$H32)+$H32*$K32*$I32*CB$10))</f>
        <v>690233.22162666649</v>
      </c>
      <c r="CC32" s="154">
        <v>1</v>
      </c>
      <c r="CD32" s="123">
        <f>(CC32/12*2*$E32*$G32*((1-$H32)+$H32*$L32*$I32*CD$10))+(CC32/12*10*$F32*$G32*((1-$H32)+$H32*$L32*$I32*CD$10))</f>
        <v>9714.5527658666651</v>
      </c>
      <c r="CE32" s="159"/>
      <c r="CF32" s="123">
        <f>(CE32/12*2*$E32*$G32*((1-$H32)+$H32*$L32*$I32*CF$10))+(CE32/12*10*$F32*$G32*((1-$H32)+$H32*$L32*$I32*CF$10))</f>
        <v>0</v>
      </c>
      <c r="CG32" s="154"/>
      <c r="CH32" s="123">
        <f>(CG32/12*2*$E32*$G32*((1-$H32)+$H32*$L32*$I32*CH$10))+(CG32/12*10*$F32*$G32*((1-$H32)+$H32*$L32*$I32*CH$10))</f>
        <v>0</v>
      </c>
      <c r="CI32" s="154"/>
      <c r="CJ32" s="123">
        <f>(CI32/12*2*$E32*$G32*((1-$H32)+$H32*$L32*$I32*CJ$10))+(CI32/12*10*$F32*$G32*((1-$H32)+$H32*$L32*$I32*CJ$10))</f>
        <v>0</v>
      </c>
      <c r="CK32" s="154"/>
      <c r="CL32" s="123">
        <f>(CK32/12*2*$E32*$G32*((1-$H32)+$H32*$L32*$I32*CL$10))+(CK32/12*10*$F32*$G32*((1-$H32)+$H32*$L32*$I32*CL$10))</f>
        <v>0</v>
      </c>
      <c r="CM32" s="159"/>
      <c r="CN32" s="123">
        <f>(CM32/12*2*$E32*$G32*((1-$H32)+$H32*$L32*$I32*CN$10))+(CM32/12*10*$F32*$G32*((1-$H32)+$H32*$L32*$I32*CN$10))</f>
        <v>0</v>
      </c>
      <c r="CO32" s="159"/>
      <c r="CP32" s="123">
        <f>(CO32/12*2*$E32*$G32*((1-$H32)+$H32*$L32*$I32))+(CO32/12*10*$F32*$G32*((1-$H32)+$H32*$L32*$I32))</f>
        <v>0</v>
      </c>
      <c r="CQ32" s="154">
        <v>12</v>
      </c>
      <c r="CR32" s="123">
        <f>(CQ32/12*10*$F32*$G32*((1-$H32)+$H32*$L32*$I32))</f>
        <v>97923.343615999998</v>
      </c>
      <c r="CS32" s="159"/>
      <c r="CT32" s="123">
        <f>(CS32/12*10*$F32*$G32*((1-$H32)+$H32*$L32*$I32))</f>
        <v>0</v>
      </c>
      <c r="CU32" s="159">
        <v>1</v>
      </c>
      <c r="CV32" s="123">
        <f>(CU32/12*2*$E32*$G32*((1-$H32)+$H32*$L32*$I32))+(CU32/12*10*$F32*$G32*((1-$H32)+$H32*$L32*$I32))</f>
        <v>9714.5527658666651</v>
      </c>
      <c r="CW32" s="159"/>
      <c r="CX32" s="123">
        <f>(CW32/12*2*$E32*$G32*((1-$H32)+$H32*$L32*$I32))+(CW32/12*10*$F32*$G32*((1-$H32)+$H32*$L32*$I32))</f>
        <v>0</v>
      </c>
      <c r="CY32" s="159"/>
      <c r="CZ32" s="123">
        <f>(CY32/12*2*$E32*$G32*((1-$H32)+$H32*$L32*$I32))+(CY32/12*10*$F32*$G32*((1-$H32)+$H32*$L32*$I32))</f>
        <v>0</v>
      </c>
      <c r="DA32" s="159">
        <v>2</v>
      </c>
      <c r="DB32" s="123">
        <f>(DA32/12*2*$E32*$G32*((1-$H32)+$H32*$L32*$I32))+(DA32/12*10*$F32*$G32*((1-$H32)+$H32*$L32*$I32))</f>
        <v>19429.10553173333</v>
      </c>
      <c r="DC32" s="159"/>
      <c r="DD32" s="123">
        <f>(DC32/12*2*$E32*$G32*((1-$H32)+$H32*$L32*$I32))+(DC32/12*10*$F32*$G32*((1-$H32)+$H32*$L32*$I32))</f>
        <v>0</v>
      </c>
      <c r="DE32" s="159"/>
      <c r="DF32" s="123">
        <f>(DE32/12*2*$E32*$G32*((1-$H32)+$H32*$L32*$I32))+(DE32/12*10*$F32*$G32*((1-$H32)+$H32*$L32*$I32))</f>
        <v>0</v>
      </c>
      <c r="DG32" s="159"/>
      <c r="DH32" s="123">
        <f>(DG32/12*2*$E32*$G32*((1-$H32)+$H32*$L32*$I32))+(DG32/12*10*$F32*$G32*((1-$H32)+$H32*$L32*$I32))</f>
        <v>0</v>
      </c>
      <c r="DI32" s="159"/>
      <c r="DJ32" s="123">
        <f>(DI32/12*2*$E32*$G32*((1-$H32)+$H32*$M32*$I32*DJ$10))+(DI32/12*10*$F32*$G32*((1-$H32)+$H32*$M32*$I32*DJ$10))</f>
        <v>0</v>
      </c>
      <c r="DK32" s="159">
        <v>2</v>
      </c>
      <c r="DL32" s="123">
        <f>(DK32/12*2*$E32*$G32*((1-$H32)+$H32*$N32*$I32*DL$10))+(DK32/12*10*$F32*$G32*((1-$H32)+$H32*$N32*$I32*DL$10))</f>
        <v>29563.420614933326</v>
      </c>
      <c r="DM32" s="125"/>
      <c r="DN32" s="123">
        <f>(DM32/12*2*$E32*$G32*((1-$H32)+$H32*$K32*$I32*DN$10))+(DM32/12*10*$F32*$G32*((1-$H32)+$H32*$K32*$I32*DN$10))</f>
        <v>0</v>
      </c>
      <c r="DO32" s="104"/>
      <c r="DP32" s="123">
        <f>(DO32/12*2*$E32*$G32*((1-$H32)+$H32*$K32*$I32*DP$10))+(DO32/12*10*$F32*$G32*((1-$H32)+$H32*$K32*$I32*DP$10))</f>
        <v>0</v>
      </c>
      <c r="DQ32" s="159"/>
      <c r="DR32" s="123">
        <f>(DQ32/12*2*$E32*$G32*((1-$H32)+$H32*$I32*DR$10))+(DQ32/12*10*$F32*$G32*((1-$H32)+$H32*$I32*DR$10))</f>
        <v>0</v>
      </c>
      <c r="DS32" s="159"/>
      <c r="DT32" s="106"/>
      <c r="DU32" s="104"/>
      <c r="DV32" s="123">
        <f>(DU32/12*2*$E32*$G32*((1-$H32)+$H32*$K32*$I32*DV$10))+(DU32/12*10*$F32*$G32*((1-$H32)+$H32*$K32*$I32*DV$10))</f>
        <v>0</v>
      </c>
      <c r="DW32" s="104"/>
      <c r="DX32" s="123">
        <f>(DW32/12*2*$E32*$G32*((1-$H32)+$H32*$K32*$I32*DX$10))+(DW32/12*10*$F32*$G32*((1-$H32)+$H32*$K32*$I32*DX$10))</f>
        <v>0</v>
      </c>
      <c r="DY32" s="104"/>
      <c r="DZ32" s="123">
        <f>(DY32/12*2*$E32*$G32*((1-$H32)+$H32*$L32*$I32))+(DY32/12*10*$F32*$G32*((1-$H32)+$H32*$L32*$I32))</f>
        <v>0</v>
      </c>
      <c r="EA32" s="110"/>
      <c r="EB32" s="123">
        <f>(EA32/12*2*$E32*$G32*((1-$H32)+$H32*$K32*$I32))+(EA32/12*10*$F32*$G32*((1-$H32)+$H32*$K32*$I32))</f>
        <v>0</v>
      </c>
      <c r="EC32" s="125"/>
      <c r="ED32" s="123">
        <f>(EC32/12*2*$E32*$G32*((1-$H32)+$H32*$K32*$I32))+(EC32/12*10*$F32*$G32*((1-$H32)+$H32*$K32*$I32))</f>
        <v>0</v>
      </c>
      <c r="EE32" s="125"/>
      <c r="EF32" s="123">
        <f>(EE32/12*2*$E32*$G32*((1-$H32)+$H32*$I32))+(EE32/12*10*$F32*$G32*((1-$H32)+$H32*$I32))</f>
        <v>0</v>
      </c>
      <c r="EG32" s="125"/>
      <c r="EH32" s="123">
        <f>(EG32/12*2*$E32*$G32*((1-$H32)+$H32*$K32*$I32))+(EG32/12*10*$F32*$G32*((1-$H32)+$H32*$K32*$I32))</f>
        <v>0</v>
      </c>
      <c r="EI32" s="112">
        <f t="shared" ref="EI32:EJ35" si="77">SUM(O32,Q32,S32,U32,W32,Y32,AA32,AC32,AE32,AG32,AI32,AK32,AM32,AO32,AQ32,AS32,AU32,AW32,AY32,BA32,BC32,BE32,BG32,BI32,BK32,BM32,BO32,BQ32,BS32,BU32,BW32,BY32,CA32,CC32,CE32,CG32,CI32,CK32,CM32,CO32,CQ32,CS32,CU32,CW32,CY32,DA32,DC32,DE32,DG32,DI32,DK32,DM32,DO32,DQ32,DS32,DU32,DW32,DY32,EA32,EC32,EE32)</f>
        <v>148</v>
      </c>
      <c r="EJ32" s="112">
        <f t="shared" si="77"/>
        <v>1223589.9467642664</v>
      </c>
    </row>
    <row r="33" spans="1:140" s="160" customFormat="1" ht="45" x14ac:dyDescent="0.25">
      <c r="A33" s="86"/>
      <c r="B33" s="132">
        <v>17</v>
      </c>
      <c r="C33" s="95" t="s">
        <v>189</v>
      </c>
      <c r="D33" s="96" t="s">
        <v>190</v>
      </c>
      <c r="E33" s="98">
        <v>16026</v>
      </c>
      <c r="F33" s="98">
        <v>16828</v>
      </c>
      <c r="G33" s="95">
        <v>0.97</v>
      </c>
      <c r="H33" s="120">
        <v>0.96299999999999997</v>
      </c>
      <c r="I33" s="151">
        <v>1</v>
      </c>
      <c r="J33" s="152"/>
      <c r="K33" s="150">
        <v>1.4</v>
      </c>
      <c r="L33" s="150">
        <v>1.68</v>
      </c>
      <c r="M33" s="150">
        <v>2.23</v>
      </c>
      <c r="N33" s="153">
        <v>2.57</v>
      </c>
      <c r="O33" s="159"/>
      <c r="P33" s="123">
        <f>(O33/12*2*$E33*$G33*((1-$H33)+$H33*$K33*$I33*P$10))+(O33/12*10*$F33*$G33*((1-$H33)+$H33*$K33*$J33*P$10))</f>
        <v>0</v>
      </c>
      <c r="Q33" s="154"/>
      <c r="R33" s="123">
        <f>(Q33/12*2*$E33*$G33*((1-$H33)+$H33*$K33*$I33*R$10))+(Q33/12*10*$F33*$G33*((1-$H33)+$H33*$K33*$I33*R$10))</f>
        <v>0</v>
      </c>
      <c r="S33" s="154"/>
      <c r="T33" s="123">
        <f>(S33/12*2*$E33*$G33*((1-$H33)+$H33*$K33*$I33*T$10))+(S33/12*10*$F33*$G33*((1-$H33)+$H33*$K33*$I33*T$10))</f>
        <v>0</v>
      </c>
      <c r="U33" s="159"/>
      <c r="V33" s="123">
        <f>(U33/12*2*$E33*$G33*((1-$H33)+$H33*$K33*$I33*V$10))+(U33/12*10*$F33*$G33*((1-$H33)+$H33*$K33*$I33*V$10))</f>
        <v>0</v>
      </c>
      <c r="W33" s="159">
        <v>10</v>
      </c>
      <c r="X33" s="123">
        <f>(W33/12*2*$E33*$G33*((1-$H33)+$H33*$K33*$I33*X$10))+(W33/12*10*$F33*$G33*((1-$H33)+$H33*$K33*$I33*X$10))</f>
        <v>224312.4081733333</v>
      </c>
      <c r="Y33" s="159"/>
      <c r="Z33" s="123">
        <f>(Y33/12*2*$E33*$G33*((1-$H33)+$H33*$K33*$I33*Z$10))+(Y33/12*10*$F33*$G33*((1-$H33)+$H33*$K33*$I33*Z$10))</f>
        <v>0</v>
      </c>
      <c r="AA33" s="154"/>
      <c r="AB33" s="123">
        <f>(AA33/12*2*$E33*$G33*((1-$H33)+$H33*$K33*$I33*AB$10))+(AA33/12*10*$F33*$G33*((1-$H33)+$H33*$K33*$I33*AB$10))</f>
        <v>0</v>
      </c>
      <c r="AC33" s="154"/>
      <c r="AD33" s="123">
        <f>(AC33/12*2*$E33*$G33*((1-$H33)+$H33*$K33*$I33*AD$10))+(AC33/12*10*$F33*$G33*((1-$H33)+$H33*$K33*$I33*AD$10))</f>
        <v>0</v>
      </c>
      <c r="AE33" s="154"/>
      <c r="AF33" s="123">
        <f>(AE33/12*2*$E33*$G33*((1-$H33)+$H33*$L33*$I33*AF$10))+(AE33/12*10*$F33*$G33*((1-$H33)+$H33*$L33*$I33*AF$10))</f>
        <v>0</v>
      </c>
      <c r="AG33" s="154">
        <v>1</v>
      </c>
      <c r="AH33" s="123">
        <f>(AG33/12*2*$E33*$G33*((1-$H33)+$H33*$L33*$I33*AH$10))+(AG33/12*10*$F33*$G33*((1-$H33)+$H33*$L33*$I33*AH$10))</f>
        <v>26797.657056133332</v>
      </c>
      <c r="AI33" s="159"/>
      <c r="AJ33" s="123">
        <f>(AI33/12*2*$E33*$G33*((1-$H33)+$H33*$K33*$I33*AJ$10))+(AI33/12*10*$F33*$G33*((1-$H33)+$H33*$K33*$I33*AJ$10))</f>
        <v>0</v>
      </c>
      <c r="AK33" s="159"/>
      <c r="AL33" s="123">
        <f>(AK33/12*2*$E33*$G33*((1-$H33)+$H33*$K33*$I33*AL$10))+(AK33/12*10*$F33*$G33*((1-$H33)+$H33*$K33*$I33*AL$10))</f>
        <v>0</v>
      </c>
      <c r="AM33" s="125"/>
      <c r="AN33" s="123">
        <f>(AM33/12*2*$E33*$G33*((1-$H33)+$H33*$K33*$I33*AN$10))+(AM33/12*10*$F33*$G33*((1-$H33)+$H33*$K33*$I33*AN$10))</f>
        <v>0</v>
      </c>
      <c r="AO33" s="159"/>
      <c r="AP33" s="123">
        <f>(AO33/12*2*$E33*$G33*((1-$H33)+$H33*$K33*$I33*AP$10))+(AO33/12*10*$F33*$G33*((1-$H33)+$H33*$K33*$I33*AP$10))</f>
        <v>0</v>
      </c>
      <c r="AQ33" s="159"/>
      <c r="AR33" s="123">
        <f>(AQ33/12*2*$E33*$G33*((1-$H33)+$H33*$K33*$I33*AR$10))+(AQ33/12*10*$F33*$G33*((1-$H33)+$H33*$K33*$I33*AR$10))</f>
        <v>0</v>
      </c>
      <c r="AS33" s="159"/>
      <c r="AT33" s="123">
        <f>(AS33/12*2*$E33*$G33*((1-$H33)+$H33*$K33*$I33*AT$10))+(AS33/12*10*$F33*$G33*((1-$H33)+$H33*$K33*$I33*AT$10))</f>
        <v>0</v>
      </c>
      <c r="AU33" s="159"/>
      <c r="AV33" s="123">
        <f>(AU33/12*2*$E33*$G33*((1-$H33)+$H33*$K33*$I33*AV$10))+(AU33/12*10*$F33*$G33*((1-$H33)+$H33*$K33*$I33*AV$10))</f>
        <v>0</v>
      </c>
      <c r="AW33" s="159"/>
      <c r="AX33" s="123">
        <f>(AW33/12*2*$E33*$G33*((1-$H33)+$H33*$K33*$I33*AX$10))+(AW33/12*10*$F33*$G33*((1-$H33)+$H33*$K33*$I33*AX$10))</f>
        <v>0</v>
      </c>
      <c r="AY33" s="159"/>
      <c r="AZ33" s="123">
        <f>(AY33/12*2*$E33*$G33*((1-$H33)+$H33*$K33*$I33*AZ$10))+(AY33/12*10*$F33*$G33*((1-$H33)+$H33*$K33*$I33*AZ$10))</f>
        <v>0</v>
      </c>
      <c r="BA33" s="159"/>
      <c r="BB33" s="123">
        <f>(BA33/12*2*$E33*$G33*((1-$H33)+$H33*$K33*$I33*BB$10))+(BA33/12*10*$F33*$G33*((1-$H33)+$H33*$K33*$I33*BB$10))</f>
        <v>0</v>
      </c>
      <c r="BC33" s="159"/>
      <c r="BD33" s="123">
        <f>(BC33/12*2*$E33*$G33*((1-$H33)+$H33*$K33*$I33*BD$10))+(BC33/12*10*$F33*$G33*((1-$H33)+$H33*$K33*$I33*BD$10))</f>
        <v>0</v>
      </c>
      <c r="BE33" s="159"/>
      <c r="BF33" s="123">
        <f>(BE33/12*2*$E33*$G33*((1-$H33)+$H33*$K33*$I33*BF$10))+(BE33/12*10*$F33*$G33*((1-$H33)+$H33*$K33*$I33*BF$10))</f>
        <v>0</v>
      </c>
      <c r="BG33" s="159">
        <v>13</v>
      </c>
      <c r="BH33" s="123">
        <f>(BG33/12*2*$E33*$G33*((1-$H33)+$H33*$K33*$I33*BH$10))+(BG33/12*10*$F33*$G33*((1-$H33)+$H33*$K33*$I33*BH$10))</f>
        <v>291606.13062533323</v>
      </c>
      <c r="BI33" s="159"/>
      <c r="BJ33" s="123">
        <f>(BI33/12*2*$E33*$G33*((1-$H33)+$H33*$K33*$I33*BJ$10))+(BI33/12*10*$F33*$G33*((1-$H33)+$H33*$K33*$I33*BJ$10))</f>
        <v>0</v>
      </c>
      <c r="BK33" s="159"/>
      <c r="BL33" s="123">
        <f>(BK33/12*2*$E33*$G33*((1-$H33)+$H33*$K33*$I33*BL$10))+(BK33/12*10*$F33*$G33*((1-$H33)+$H33*$K33*$I33*BL$10))</f>
        <v>0</v>
      </c>
      <c r="BM33" s="159"/>
      <c r="BN33" s="123">
        <f>(BM33/12*2*$E33*$G33*((1-$H33)+$H33*$K33*$I33*BN$10))+(BM33/12*10*$F33*$G33*((1-$H33)+$H33*$K33*$I33*BN$10))</f>
        <v>0</v>
      </c>
      <c r="BO33" s="165"/>
      <c r="BP33" s="123">
        <f>(BO33/12*2*$E33*$G33*((1-$H33)+$H33*$K33*$I33*BP$10))+(BO33/12*10*$F33*$G33*((1-$H33)+$H33*$K33*$I33*BP$10))</f>
        <v>0</v>
      </c>
      <c r="BQ33" s="159"/>
      <c r="BR33" s="123">
        <f>(BQ33/12*2*$E33*$G33*((1-$H33)+$H33*$K33*$I33*BR$10))+(BQ33/12*10*$F33*$G33*((1-$H33)+$H33*$K33*$I33*BR$10))</f>
        <v>0</v>
      </c>
      <c r="BS33" s="154">
        <v>204</v>
      </c>
      <c r="BT33" s="123">
        <f>(BS33/12*2*$E33*$G33*((1-$H33)+$H33*$K33*$I33*BT$10))+(BS33/12*10*$F33*$G33*((1-$H33)+$H33*$K33*$I33*BT$10))</f>
        <v>4575973.1267359983</v>
      </c>
      <c r="BU33" s="104">
        <v>3</v>
      </c>
      <c r="BV33" s="123">
        <f>(BU33/12*2*$E33*$G33*((1-$H33)+$H33*$K33*$I33*BV$10))+(BU33/12*10*$F33*$G33*((1-$H33)+$H33*$K33*$I33*BV$10))</f>
        <v>67293.722451999987</v>
      </c>
      <c r="BW33" s="159"/>
      <c r="BX33" s="123">
        <f>(BW33/12*2*$E33*$G33*((1-$H33)+$H33*$K33*$I33*BX$10))+(BW33/12*10*$F33*$G33*((1-$H33)+$H33*$K33*$I33*BX$10))</f>
        <v>0</v>
      </c>
      <c r="BY33" s="159">
        <v>55</v>
      </c>
      <c r="BZ33" s="123">
        <f>(BY33/12*2*$E33*$G33*((1-$H33)+$H33*$K33*$I33*BZ$10))+(BY33/12*10*$F33*$G33*((1-$H33)+$H33*$K33*$I33*BZ$10))</f>
        <v>1233718.2449533329</v>
      </c>
      <c r="CA33" s="159">
        <v>5</v>
      </c>
      <c r="CB33" s="123">
        <f>(CA33/12*2*$E33*$G33*((1-$H33)+$H33*$K33*$I33*CB$10))+(CA33/12*10*$F33*$G33*((1-$H33)+$H33*$K33*$I33*CB$10))</f>
        <v>112156.20408666665</v>
      </c>
      <c r="CC33" s="154">
        <v>43</v>
      </c>
      <c r="CD33" s="123">
        <f>(CC33/12*2*$E33*$G33*((1-$H33)+$H33*$L33*$I33*CD$10))+(CC33/12*10*$F33*$G33*((1-$H33)+$H33*$L33*$I33*CD$10))</f>
        <v>1152299.2534137336</v>
      </c>
      <c r="CE33" s="159"/>
      <c r="CF33" s="123">
        <f>(CE33/12*2*$E33*$G33*((1-$H33)+$H33*$L33*$I33*CF$10))+(CE33/12*10*$F33*$G33*((1-$H33)+$H33*$L33*$I33*CF$10))</f>
        <v>0</v>
      </c>
      <c r="CG33" s="154"/>
      <c r="CH33" s="123">
        <f>(CG33/12*2*$E33*$G33*((1-$H33)+$H33*$L33*$I33*CH$10))+(CG33/12*10*$F33*$G33*((1-$H33)+$H33*$L33*$I33*CH$10))</f>
        <v>0</v>
      </c>
      <c r="CI33" s="154"/>
      <c r="CJ33" s="123">
        <f>(CI33/12*2*$E33*$G33*((1-$H33)+$H33*$L33*$I33*CJ$10))+(CI33/12*10*$F33*$G33*((1-$H33)+$H33*$L33*$I33*CJ$10))</f>
        <v>0</v>
      </c>
      <c r="CK33" s="154"/>
      <c r="CL33" s="123">
        <f>(CK33/12*2*$E33*$G33*((1-$H33)+$H33*$L33*$I33*CL$10))+(CK33/12*10*$F33*$G33*((1-$H33)+$H33*$L33*$I33*CL$10))</f>
        <v>0</v>
      </c>
      <c r="CM33" s="159"/>
      <c r="CN33" s="123">
        <f>(CM33/12*2*$E33*$G33*((1-$H33)+$H33*$L33*$I33*CN$10))+(CM33/12*10*$F33*$G33*((1-$H33)+$H33*$L33*$I33*CN$10))</f>
        <v>0</v>
      </c>
      <c r="CO33" s="159"/>
      <c r="CP33" s="123">
        <f>(CO33/12*2*$E33*$G33*((1-$H33)+$H33*$L33*$I33))+(CO33/12*10*$F33*$G33*((1-$H33)+$H33*$L33*$I33))</f>
        <v>0</v>
      </c>
      <c r="CQ33" s="154"/>
      <c r="CR33" s="123">
        <f>(CQ33/12*10*$F33*$G33*((1-$H33)+$H33*$L33*$I33))</f>
        <v>0</v>
      </c>
      <c r="CS33" s="159"/>
      <c r="CT33" s="123">
        <f>(CS33/12*10*$F33*$G33*((1-$H33)+$H33*$L33*$I33))</f>
        <v>0</v>
      </c>
      <c r="CU33" s="159">
        <v>19</v>
      </c>
      <c r="CV33" s="123">
        <f>(CU33/12*2*$E33*$G33*((1-$H33)+$H33*$L33*$I33))+(CU33/12*10*$F33*$G33*((1-$H33)+$H33*$L33*$I33))</f>
        <v>509155.48406653327</v>
      </c>
      <c r="CW33" s="159"/>
      <c r="CX33" s="123">
        <f>(CW33/12*2*$E33*$G33*((1-$H33)+$H33*$L33*$I33))+(CW33/12*10*$F33*$G33*((1-$H33)+$H33*$L33*$I33))</f>
        <v>0</v>
      </c>
      <c r="CY33" s="159"/>
      <c r="CZ33" s="123">
        <f>(CY33/12*2*$E33*$G33*((1-$H33)+$H33*$L33*$I33))+(CY33/12*10*$F33*$G33*((1-$H33)+$H33*$L33*$I33))</f>
        <v>0</v>
      </c>
      <c r="DA33" s="159">
        <v>9</v>
      </c>
      <c r="DB33" s="123">
        <f>(DA33/12*2*$E33*$G33*((1-$H33)+$H33*$L33*$I33))+(DA33/12*10*$F33*$G33*((1-$H33)+$H33*$L33*$I33))</f>
        <v>241178.91350520001</v>
      </c>
      <c r="DC33" s="159"/>
      <c r="DD33" s="123">
        <f>(DC33/12*2*$E33*$G33*((1-$H33)+$H33*$L33*$I33))+(DC33/12*10*$F33*$G33*((1-$H33)+$H33*$L33*$I33))</f>
        <v>0</v>
      </c>
      <c r="DE33" s="159"/>
      <c r="DF33" s="123">
        <f>(DE33/12*2*$E33*$G33*((1-$H33)+$H33*$L33*$I33))+(DE33/12*10*$F33*$G33*((1-$H33)+$H33*$L33*$I33))</f>
        <v>0</v>
      </c>
      <c r="DG33" s="159">
        <v>5</v>
      </c>
      <c r="DH33" s="123">
        <f>(DG33/12*2*$E33*$G33*((1-$H33)+$H33*$L33*$I33))+(DG33/12*10*$F33*$G33*((1-$H33)+$H33*$L33*$I33))</f>
        <v>133988.28528066666</v>
      </c>
      <c r="DI33" s="159"/>
      <c r="DJ33" s="123">
        <f>(DI33/12*2*$E33*$G33*((1-$H33)+$H33*$M33*$I33*DJ$10))+(DI33/12*10*$F33*$G33*((1-$H33)+$H33*$M33*$I33*DJ$10))</f>
        <v>0</v>
      </c>
      <c r="DK33" s="159"/>
      <c r="DL33" s="123">
        <f>(DK33/12*2*$E33*$G33*((1-$H33)+$H33*$N33*$I33*DL$10))+(DK33/12*10*$F33*$G33*((1-$H33)+$H33*$N33*$I33*DL$10))</f>
        <v>0</v>
      </c>
      <c r="DM33" s="125"/>
      <c r="DN33" s="123">
        <f>(DM33/12*2*$E33*$G33*((1-$H33)+$H33*$K33*$I33*DN$10))+(DM33/12*10*$F33*$G33*((1-$H33)+$H33*$K33*$I33*DN$10))</f>
        <v>0</v>
      </c>
      <c r="DO33" s="104"/>
      <c r="DP33" s="123">
        <f>(DO33/12*2*$E33*$G33*((1-$H33)+$H33*$K33*$I33*DP$10))+(DO33/12*10*$F33*$G33*((1-$H33)+$H33*$K33*$I33*DP$10))</f>
        <v>0</v>
      </c>
      <c r="DQ33" s="159"/>
      <c r="DR33" s="123">
        <f>(DQ33/12*2*$E33*$G33*((1-$H33)+$H33*$I33*DR$10))+(DQ33/12*10*$F33*$G33*((1-$H33)+$H33*$I33*DR$10))</f>
        <v>0</v>
      </c>
      <c r="DS33" s="159"/>
      <c r="DT33" s="106"/>
      <c r="DU33" s="104"/>
      <c r="DV33" s="123">
        <f>(DU33/12*2*$E33*$G33*((1-$H33)+$H33*$K33*$I33*DV$10))+(DU33/12*10*$F33*$G33*((1-$H33)+$H33*$K33*$I33*DV$10))</f>
        <v>0</v>
      </c>
      <c r="DW33" s="104"/>
      <c r="DX33" s="123">
        <f>(DW33/12*2*$E33*$G33*((1-$H33)+$H33*$K33*$I33*DX$10))+(DW33/12*10*$F33*$G33*((1-$H33)+$H33*$K33*$I33*DX$10))</f>
        <v>0</v>
      </c>
      <c r="DY33" s="104"/>
      <c r="DZ33" s="123">
        <f>(DY33/12*2*$E33*$G33*((1-$H33)+$H33*$L33*$I33))+(DY33/12*10*$F33*$G33*((1-$H33)+$H33*$L33*$I33))</f>
        <v>0</v>
      </c>
      <c r="EA33" s="110"/>
      <c r="EB33" s="123">
        <f>(EA33/12*2*$E33*$G33*((1-$H33)+$H33*$K33*$I33))+(EA33/12*10*$F33*$G33*((1-$H33)+$H33*$K33*$I33))</f>
        <v>0</v>
      </c>
      <c r="EC33" s="125"/>
      <c r="ED33" s="123">
        <f>(EC33/12*2*$E33*$G33*((1-$H33)+$H33*$K33*$I33))+(EC33/12*10*$F33*$G33*((1-$H33)+$H33*$K33*$I33))</f>
        <v>0</v>
      </c>
      <c r="EE33" s="125"/>
      <c r="EF33" s="123">
        <f>(EE33/12*2*$E33*$G33*((1-$H33)+$H33*$I33))+(EE33/12*10*$F33*$G33*((1-$H33)+$H33*$I33))</f>
        <v>0</v>
      </c>
      <c r="EG33" s="125"/>
      <c r="EH33" s="123">
        <f>(EG33/12*2*$E33*$G33*((1-$H33)+$H33*$K33*$I33))+(EG33/12*10*$F33*$G33*((1-$H33)+$H33*$K33*$I33))</f>
        <v>0</v>
      </c>
      <c r="EI33" s="112">
        <f t="shared" si="77"/>
        <v>367</v>
      </c>
      <c r="EJ33" s="112">
        <f t="shared" si="77"/>
        <v>8568479.4303489309</v>
      </c>
    </row>
    <row r="34" spans="1:140" s="160" customFormat="1" ht="31.5" hidden="1" customHeight="1" x14ac:dyDescent="0.25">
      <c r="A34" s="86"/>
      <c r="B34" s="132">
        <v>18</v>
      </c>
      <c r="C34" s="95" t="s">
        <v>191</v>
      </c>
      <c r="D34" s="96" t="s">
        <v>192</v>
      </c>
      <c r="E34" s="98">
        <v>16026</v>
      </c>
      <c r="F34" s="98">
        <v>16828</v>
      </c>
      <c r="G34" s="95">
        <v>0.97</v>
      </c>
      <c r="H34" s="120">
        <v>0.98270000000000002</v>
      </c>
      <c r="I34" s="151">
        <v>1</v>
      </c>
      <c r="J34" s="267">
        <v>0.95</v>
      </c>
      <c r="K34" s="150">
        <v>1.4</v>
      </c>
      <c r="L34" s="150">
        <v>1.68</v>
      </c>
      <c r="M34" s="150">
        <v>2.23</v>
      </c>
      <c r="N34" s="153">
        <v>2.57</v>
      </c>
      <c r="O34" s="159"/>
      <c r="P34" s="123">
        <f>(O34/12*2*$E34*$G34*((1-$H34)+$H34*$K34*$I34*P$10))+(O34/12*10*$F34*$G34*((1-$H34)+$H34*$K34*$J34*P$10))</f>
        <v>0</v>
      </c>
      <c r="Q34" s="154"/>
      <c r="R34" s="123">
        <f>(Q34/12*2*$E34*$G34*((1-$H34)+$H34*$K34*$I34*R$10))+(Q34/12*10*$F34*$G34*((1-$H34)+$H34*$K34*$J34*R$10))</f>
        <v>0</v>
      </c>
      <c r="S34" s="154"/>
      <c r="T34" s="123">
        <f>(S34/12*2*$E34*$G34*((1-$H34)+$H34*$K34*$I34*T$10))+(S34/12*10*$F34*$G34*((1-$H34)+$H34*$K34*$J34*T$10))</f>
        <v>0</v>
      </c>
      <c r="U34" s="159"/>
      <c r="V34" s="123">
        <f>(U34/12*2*$E34*$G34*((1-$H34)+$H34*$K34*$I34*V$10))+(U34/12*9*$F34*$G34*((1-$H34)+$H34*$K34*$J34*V$10))</f>
        <v>0</v>
      </c>
      <c r="W34" s="159">
        <v>766</v>
      </c>
      <c r="X34" s="123">
        <f>(W34/12*2*$E34*$G34*((1-$H34)+$H34*$K34*$I34*X$10))+(W34/12*10*$F34*$G34*((1-$H34)+$H34*$K34*$J34*X$10))</f>
        <v>16563320.704692733</v>
      </c>
      <c r="Y34" s="159"/>
      <c r="Z34" s="123">
        <f>(Y34/12*2*$E34*$G34*((1-$H34)+$H34*$K34*$I34*Z$10))+(Y34/12*10*$F34*$G34*((1-$H34)+$H34*$K34*$J34*Z$10))</f>
        <v>0</v>
      </c>
      <c r="AA34" s="154">
        <v>3</v>
      </c>
      <c r="AB34" s="123">
        <f>(AA34/12*2*$E34*$G34*((1-$H34)+$H34*$K34*$I34*AB$10))+(AA34/12*10*$F34*$G34*((1-$H34)+$H34*$K34*$J34*AB$10))</f>
        <v>64869.4022377</v>
      </c>
      <c r="AC34" s="154"/>
      <c r="AD34" s="123"/>
      <c r="AE34" s="154"/>
      <c r="AF34" s="123"/>
      <c r="AG34" s="154"/>
      <c r="AH34" s="123"/>
      <c r="AI34" s="159"/>
      <c r="AJ34" s="123"/>
      <c r="AK34" s="159"/>
      <c r="AL34" s="123"/>
      <c r="AM34" s="125"/>
      <c r="AN34" s="123"/>
      <c r="AO34" s="159"/>
      <c r="AP34" s="123"/>
      <c r="AQ34" s="159"/>
      <c r="AR34" s="123"/>
      <c r="AS34" s="159"/>
      <c r="AT34" s="123"/>
      <c r="AU34" s="159"/>
      <c r="AV34" s="123"/>
      <c r="AW34" s="159"/>
      <c r="AX34" s="123"/>
      <c r="AY34" s="159"/>
      <c r="AZ34" s="123"/>
      <c r="BA34" s="159"/>
      <c r="BB34" s="123"/>
      <c r="BC34" s="159"/>
      <c r="BD34" s="123"/>
      <c r="BE34" s="159"/>
      <c r="BF34" s="123"/>
      <c r="BG34" s="159"/>
      <c r="BH34" s="123"/>
      <c r="BI34" s="159"/>
      <c r="BJ34" s="123"/>
      <c r="BK34" s="159"/>
      <c r="BL34" s="123"/>
      <c r="BM34" s="159"/>
      <c r="BN34" s="123"/>
      <c r="BO34" s="165"/>
      <c r="BP34" s="123"/>
      <c r="BQ34" s="159"/>
      <c r="BR34" s="123"/>
      <c r="BS34" s="154"/>
      <c r="BT34" s="123"/>
      <c r="BU34" s="104"/>
      <c r="BV34" s="123"/>
      <c r="BW34" s="159"/>
      <c r="BX34" s="123"/>
      <c r="BY34" s="159"/>
      <c r="BZ34" s="123"/>
      <c r="CA34" s="159"/>
      <c r="CB34" s="123"/>
      <c r="CC34" s="154"/>
      <c r="CD34" s="123"/>
      <c r="CE34" s="159"/>
      <c r="CF34" s="123"/>
      <c r="CG34" s="154"/>
      <c r="CH34" s="123"/>
      <c r="CI34" s="154"/>
      <c r="CJ34" s="123"/>
      <c r="CK34" s="154"/>
      <c r="CL34" s="123"/>
      <c r="CM34" s="159"/>
      <c r="CN34" s="123"/>
      <c r="CO34" s="159"/>
      <c r="CP34" s="123"/>
      <c r="CQ34" s="154"/>
      <c r="CR34" s="123"/>
      <c r="CS34" s="159"/>
      <c r="CT34" s="123"/>
      <c r="CU34" s="159"/>
      <c r="CV34" s="123"/>
      <c r="CW34" s="159"/>
      <c r="CX34" s="123"/>
      <c r="CY34" s="159"/>
      <c r="CZ34" s="123"/>
      <c r="DA34" s="159"/>
      <c r="DB34" s="123"/>
      <c r="DC34" s="159"/>
      <c r="DD34" s="123"/>
      <c r="DE34" s="159"/>
      <c r="DF34" s="123"/>
      <c r="DG34" s="159"/>
      <c r="DH34" s="123"/>
      <c r="DI34" s="159"/>
      <c r="DJ34" s="123"/>
      <c r="DK34" s="159"/>
      <c r="DL34" s="123"/>
      <c r="DM34" s="125"/>
      <c r="DN34" s="123"/>
      <c r="DO34" s="104"/>
      <c r="DP34" s="123"/>
      <c r="DQ34" s="159"/>
      <c r="DR34" s="123"/>
      <c r="DS34" s="159"/>
      <c r="DT34" s="106"/>
      <c r="DU34" s="104"/>
      <c r="DV34" s="123">
        <f>(DU34/12*2*$E34*$G34*((1-$H34)+$H34*$K34*$I34*DV$10))+(DU34/12*10*$F34*$G34*((1-$H34)+$H34*$K34*$J34*DV$10))</f>
        <v>0</v>
      </c>
      <c r="DW34" s="104"/>
      <c r="DX34" s="123"/>
      <c r="DY34" s="104"/>
      <c r="DZ34" s="123"/>
      <c r="EA34" s="110"/>
      <c r="EB34" s="123">
        <f>(EA34/12*2*$E34*$G34*((1-$H34)+$H34*$K34*$I34))+(EA34/12*10*$F34*$G34*((1-$H34)+$H34*$K34*$J34))</f>
        <v>0</v>
      </c>
      <c r="EC34" s="125"/>
      <c r="ED34" s="123"/>
      <c r="EE34" s="125"/>
      <c r="EF34" s="123">
        <f>(EE34/12*2*$E34*$G34*((1-$H34)+$H34*$I34))+(EE34/12*10*$F34*$G34*((1-$H34)+$H34*$J34))</f>
        <v>0</v>
      </c>
      <c r="EG34" s="125"/>
      <c r="EH34" s="123"/>
      <c r="EI34" s="112">
        <f t="shared" si="77"/>
        <v>769</v>
      </c>
      <c r="EJ34" s="112">
        <f t="shared" si="77"/>
        <v>16628190.106930433</v>
      </c>
    </row>
    <row r="35" spans="1:140" s="160" customFormat="1" ht="31.5" hidden="1" customHeight="1" x14ac:dyDescent="0.25">
      <c r="A35" s="86"/>
      <c r="B35" s="132">
        <v>19</v>
      </c>
      <c r="C35" s="95" t="s">
        <v>193</v>
      </c>
      <c r="D35" s="96" t="s">
        <v>194</v>
      </c>
      <c r="E35" s="98">
        <v>16026</v>
      </c>
      <c r="F35" s="98">
        <v>16828</v>
      </c>
      <c r="G35" s="95">
        <v>1.95</v>
      </c>
      <c r="H35" s="120">
        <v>0.98199999999999998</v>
      </c>
      <c r="I35" s="151">
        <v>1</v>
      </c>
      <c r="J35" s="267">
        <v>0.9</v>
      </c>
      <c r="K35" s="150">
        <v>1.4</v>
      </c>
      <c r="L35" s="150">
        <v>1.68</v>
      </c>
      <c r="M35" s="150">
        <v>2.23</v>
      </c>
      <c r="N35" s="153">
        <v>2.57</v>
      </c>
      <c r="O35" s="159"/>
      <c r="P35" s="123">
        <f>(O35/12*2*$E35*$G35*((1-$H35)+$H35*$K35*$I35*P$10))+(O35/12*10*$F35*$G35*((1-$H35)+$H35*$K35*$J35*P$10))</f>
        <v>0</v>
      </c>
      <c r="Q35" s="154"/>
      <c r="R35" s="123">
        <f>(Q35/12*2*$E35*$G35*((1-$H35)+$H35*$K35*$I35*R$10))+(Q35/12*10*$F35*$G35*((1-$H35)+$H35*$K35*$J35*R$10))</f>
        <v>0</v>
      </c>
      <c r="S35" s="154"/>
      <c r="T35" s="123">
        <f>(S35/12*2*$E35*$G35*((1-$H35)+$H35*$K35*$I35*T$10))+(S35/12*10*$F35*$G35*((1-$H35)+$H35*$K35*$J35*T$10))</f>
        <v>0</v>
      </c>
      <c r="U35" s="159"/>
      <c r="V35" s="123">
        <f>(U35/12*2*$E35*$G35*((1-$H35)+$H35*$K35*$I35*V$10))+(U35/12*9*$F35*$G35*((1-$H35)+$H35*$K35*$J35*V$10))</f>
        <v>0</v>
      </c>
      <c r="W35" s="159">
        <v>70</v>
      </c>
      <c r="X35" s="123">
        <f>(W35/12*2*$E35*$G35*((1-$H35)+$H35*$K35*$I35*X$10))+(W35/12*10*$F35*$G35*((1-$H35)+$H35*$K35*$J35*X$10))</f>
        <v>2910717.7553999992</v>
      </c>
      <c r="Y35" s="159"/>
      <c r="Z35" s="123">
        <f>(Y35/12*2*$E35*$G35*((1-$H35)+$H35*$K35*$I35*Z$10))+(Y35/12*10*$F35*$G35*((1-$H35)+$H35*$K35*$J35*Z$10))</f>
        <v>0</v>
      </c>
      <c r="AA35" s="154"/>
      <c r="AB35" s="123">
        <f>(AA35/12*2*$E35*$G35*((1-$H35)+$H35*$K35*$I35*AB$10))+(AA35/12*10*$F35*$G35*((1-$H35)+$H35*$K35*$J35*AB$10))</f>
        <v>0</v>
      </c>
      <c r="AC35" s="154"/>
      <c r="AD35" s="123"/>
      <c r="AE35" s="154"/>
      <c r="AF35" s="123"/>
      <c r="AG35" s="154"/>
      <c r="AH35" s="123"/>
      <c r="AI35" s="159"/>
      <c r="AJ35" s="123"/>
      <c r="AK35" s="159"/>
      <c r="AL35" s="123"/>
      <c r="AM35" s="125"/>
      <c r="AN35" s="123"/>
      <c r="AO35" s="159"/>
      <c r="AP35" s="123"/>
      <c r="AQ35" s="159"/>
      <c r="AR35" s="123"/>
      <c r="AS35" s="159"/>
      <c r="AT35" s="123"/>
      <c r="AU35" s="159"/>
      <c r="AV35" s="123"/>
      <c r="AW35" s="159"/>
      <c r="AX35" s="123"/>
      <c r="AY35" s="159"/>
      <c r="AZ35" s="123"/>
      <c r="BA35" s="159"/>
      <c r="BB35" s="123"/>
      <c r="BC35" s="159"/>
      <c r="BD35" s="123"/>
      <c r="BE35" s="159"/>
      <c r="BF35" s="123"/>
      <c r="BG35" s="159"/>
      <c r="BH35" s="123"/>
      <c r="BI35" s="159"/>
      <c r="BJ35" s="123"/>
      <c r="BK35" s="159"/>
      <c r="BL35" s="123"/>
      <c r="BM35" s="159"/>
      <c r="BN35" s="123"/>
      <c r="BO35" s="165"/>
      <c r="BP35" s="123"/>
      <c r="BQ35" s="159"/>
      <c r="BR35" s="123"/>
      <c r="BS35" s="154"/>
      <c r="BT35" s="123"/>
      <c r="BU35" s="104"/>
      <c r="BV35" s="123"/>
      <c r="BW35" s="159"/>
      <c r="BX35" s="123"/>
      <c r="BY35" s="159"/>
      <c r="BZ35" s="123"/>
      <c r="CA35" s="159"/>
      <c r="CB35" s="123"/>
      <c r="CC35" s="154"/>
      <c r="CD35" s="123"/>
      <c r="CE35" s="159"/>
      <c r="CF35" s="123"/>
      <c r="CG35" s="154"/>
      <c r="CH35" s="123"/>
      <c r="CI35" s="154"/>
      <c r="CJ35" s="123"/>
      <c r="CK35" s="154"/>
      <c r="CL35" s="123"/>
      <c r="CM35" s="159"/>
      <c r="CN35" s="123"/>
      <c r="CO35" s="159"/>
      <c r="CP35" s="123"/>
      <c r="CQ35" s="154"/>
      <c r="CR35" s="123"/>
      <c r="CS35" s="159"/>
      <c r="CT35" s="123"/>
      <c r="CU35" s="159"/>
      <c r="CV35" s="123"/>
      <c r="CW35" s="159"/>
      <c r="CX35" s="123"/>
      <c r="CY35" s="159"/>
      <c r="CZ35" s="123"/>
      <c r="DA35" s="159"/>
      <c r="DB35" s="123"/>
      <c r="DC35" s="159"/>
      <c r="DD35" s="123"/>
      <c r="DE35" s="159"/>
      <c r="DF35" s="123"/>
      <c r="DG35" s="159"/>
      <c r="DH35" s="123"/>
      <c r="DI35" s="159"/>
      <c r="DJ35" s="123"/>
      <c r="DK35" s="159"/>
      <c r="DL35" s="123"/>
      <c r="DM35" s="125"/>
      <c r="DN35" s="123"/>
      <c r="DO35" s="104"/>
      <c r="DP35" s="123"/>
      <c r="DQ35" s="159"/>
      <c r="DR35" s="123"/>
      <c r="DS35" s="159"/>
      <c r="DT35" s="106"/>
      <c r="DU35" s="104"/>
      <c r="DV35" s="123">
        <f>(DU35/12*2*$E35*$G35*((1-$H35)+$H35*$K35*$I35*DV$10))+(DU35/12*10*$F35*$G35*((1-$H35)+$H35*$K35*$J35*DV$10))</f>
        <v>0</v>
      </c>
      <c r="DW35" s="104"/>
      <c r="DX35" s="123"/>
      <c r="DY35" s="104"/>
      <c r="DZ35" s="123"/>
      <c r="EA35" s="110"/>
      <c r="EB35" s="123">
        <f>(EA35/12*2*$E35*$G35*((1-$H35)+$H35*$K35*$I35))+(EA35/12*10*$F35*$G35*((1-$H35)+$H35*$K35*$J35))</f>
        <v>0</v>
      </c>
      <c r="EC35" s="125"/>
      <c r="ED35" s="123"/>
      <c r="EE35" s="125"/>
      <c r="EF35" s="123">
        <f>(EE35/12*2*$E35*$G35*((1-$H35)+$H35*$I35))+(EE35/12*10*$F35*$G35*((1-$H35)+$H35*$J35))</f>
        <v>0</v>
      </c>
      <c r="EG35" s="125"/>
      <c r="EH35" s="123"/>
      <c r="EI35" s="112">
        <f t="shared" si="77"/>
        <v>70</v>
      </c>
      <c r="EJ35" s="112">
        <f t="shared" si="77"/>
        <v>2910717.7553999992</v>
      </c>
    </row>
    <row r="36" spans="1:140" s="93" customFormat="1" ht="15" hidden="1" customHeight="1" x14ac:dyDescent="0.25">
      <c r="A36" s="163">
        <v>7</v>
      </c>
      <c r="B36" s="163"/>
      <c r="C36" s="86" t="s">
        <v>195</v>
      </c>
      <c r="D36" s="155" t="s">
        <v>196</v>
      </c>
      <c r="E36" s="98">
        <v>16026</v>
      </c>
      <c r="F36" s="98">
        <v>16828</v>
      </c>
      <c r="G36" s="156"/>
      <c r="H36" s="100"/>
      <c r="I36" s="90"/>
      <c r="J36" s="266"/>
      <c r="K36" s="164"/>
      <c r="L36" s="164"/>
      <c r="M36" s="164"/>
      <c r="N36" s="147"/>
      <c r="O36" s="131">
        <f t="shared" ref="O36:BZ36" si="78">O37</f>
        <v>0</v>
      </c>
      <c r="P36" s="131">
        <f t="shared" si="78"/>
        <v>0</v>
      </c>
      <c r="Q36" s="131">
        <f t="shared" si="78"/>
        <v>0</v>
      </c>
      <c r="R36" s="131">
        <f t="shared" si="78"/>
        <v>0</v>
      </c>
      <c r="S36" s="131">
        <f t="shared" si="78"/>
        <v>0</v>
      </c>
      <c r="T36" s="131">
        <f t="shared" si="78"/>
        <v>0</v>
      </c>
      <c r="U36" s="131">
        <f t="shared" si="78"/>
        <v>0</v>
      </c>
      <c r="V36" s="131">
        <f t="shared" si="78"/>
        <v>0</v>
      </c>
      <c r="W36" s="131">
        <f t="shared" si="78"/>
        <v>0</v>
      </c>
      <c r="X36" s="131">
        <f t="shared" si="78"/>
        <v>0</v>
      </c>
      <c r="Y36" s="131">
        <f t="shared" si="78"/>
        <v>0</v>
      </c>
      <c r="Z36" s="131">
        <f t="shared" si="78"/>
        <v>0</v>
      </c>
      <c r="AA36" s="131">
        <f t="shared" si="78"/>
        <v>0</v>
      </c>
      <c r="AB36" s="131">
        <f t="shared" si="78"/>
        <v>0</v>
      </c>
      <c r="AC36" s="131">
        <f t="shared" si="78"/>
        <v>0</v>
      </c>
      <c r="AD36" s="131">
        <f t="shared" si="78"/>
        <v>0</v>
      </c>
      <c r="AE36" s="131">
        <f t="shared" si="78"/>
        <v>0</v>
      </c>
      <c r="AF36" s="131">
        <f t="shared" si="78"/>
        <v>0</v>
      </c>
      <c r="AG36" s="131">
        <f t="shared" si="78"/>
        <v>0</v>
      </c>
      <c r="AH36" s="131">
        <f t="shared" si="78"/>
        <v>0</v>
      </c>
      <c r="AI36" s="131">
        <f t="shared" si="78"/>
        <v>0</v>
      </c>
      <c r="AJ36" s="131">
        <f t="shared" si="78"/>
        <v>0</v>
      </c>
      <c r="AK36" s="131">
        <f t="shared" si="78"/>
        <v>220</v>
      </c>
      <c r="AL36" s="131">
        <f t="shared" si="78"/>
        <v>5039017.5733333323</v>
      </c>
      <c r="AM36" s="131">
        <f t="shared" si="78"/>
        <v>0</v>
      </c>
      <c r="AN36" s="131">
        <f t="shared" si="78"/>
        <v>0</v>
      </c>
      <c r="AO36" s="131">
        <f t="shared" si="78"/>
        <v>0</v>
      </c>
      <c r="AP36" s="131">
        <f t="shared" si="78"/>
        <v>0</v>
      </c>
      <c r="AQ36" s="131">
        <f t="shared" si="78"/>
        <v>0</v>
      </c>
      <c r="AR36" s="131">
        <f t="shared" si="78"/>
        <v>0</v>
      </c>
      <c r="AS36" s="131">
        <f t="shared" si="78"/>
        <v>0</v>
      </c>
      <c r="AT36" s="131">
        <f t="shared" si="78"/>
        <v>0</v>
      </c>
      <c r="AU36" s="131">
        <f t="shared" si="78"/>
        <v>0</v>
      </c>
      <c r="AV36" s="131">
        <f t="shared" si="78"/>
        <v>0</v>
      </c>
      <c r="AW36" s="131">
        <f t="shared" si="78"/>
        <v>0</v>
      </c>
      <c r="AX36" s="131">
        <f t="shared" si="78"/>
        <v>0</v>
      </c>
      <c r="AY36" s="131">
        <f t="shared" si="78"/>
        <v>0</v>
      </c>
      <c r="AZ36" s="131">
        <f t="shared" si="78"/>
        <v>0</v>
      </c>
      <c r="BA36" s="131">
        <f t="shared" si="78"/>
        <v>0</v>
      </c>
      <c r="BB36" s="131">
        <f t="shared" si="78"/>
        <v>0</v>
      </c>
      <c r="BC36" s="131">
        <f t="shared" si="78"/>
        <v>0</v>
      </c>
      <c r="BD36" s="131">
        <f t="shared" si="78"/>
        <v>0</v>
      </c>
      <c r="BE36" s="131">
        <f t="shared" si="78"/>
        <v>0</v>
      </c>
      <c r="BF36" s="131">
        <f t="shared" si="78"/>
        <v>0</v>
      </c>
      <c r="BG36" s="131">
        <f t="shared" si="78"/>
        <v>1</v>
      </c>
      <c r="BH36" s="131">
        <f t="shared" si="78"/>
        <v>22904.62533333333</v>
      </c>
      <c r="BI36" s="131">
        <f t="shared" si="78"/>
        <v>0</v>
      </c>
      <c r="BJ36" s="131">
        <f t="shared" si="78"/>
        <v>0</v>
      </c>
      <c r="BK36" s="131">
        <f t="shared" si="78"/>
        <v>0</v>
      </c>
      <c r="BL36" s="131">
        <f t="shared" si="78"/>
        <v>0</v>
      </c>
      <c r="BM36" s="131">
        <f t="shared" si="78"/>
        <v>0</v>
      </c>
      <c r="BN36" s="131">
        <f t="shared" si="78"/>
        <v>0</v>
      </c>
      <c r="BO36" s="131">
        <f t="shared" si="78"/>
        <v>0</v>
      </c>
      <c r="BP36" s="131">
        <f t="shared" si="78"/>
        <v>0</v>
      </c>
      <c r="BQ36" s="131">
        <f t="shared" si="78"/>
        <v>0</v>
      </c>
      <c r="BR36" s="131">
        <f t="shared" si="78"/>
        <v>0</v>
      </c>
      <c r="BS36" s="131">
        <f t="shared" si="78"/>
        <v>0</v>
      </c>
      <c r="BT36" s="131">
        <f t="shared" si="78"/>
        <v>0</v>
      </c>
      <c r="BU36" s="131">
        <f t="shared" si="78"/>
        <v>0</v>
      </c>
      <c r="BV36" s="131">
        <f t="shared" si="78"/>
        <v>0</v>
      </c>
      <c r="BW36" s="131">
        <f t="shared" si="78"/>
        <v>0</v>
      </c>
      <c r="BX36" s="131">
        <f t="shared" si="78"/>
        <v>0</v>
      </c>
      <c r="BY36" s="131">
        <f t="shared" si="78"/>
        <v>0</v>
      </c>
      <c r="BZ36" s="131">
        <f t="shared" si="78"/>
        <v>0</v>
      </c>
      <c r="CA36" s="131">
        <f t="shared" ref="CA36:EJ36" si="79">CA37</f>
        <v>0</v>
      </c>
      <c r="CB36" s="131">
        <f t="shared" si="79"/>
        <v>0</v>
      </c>
      <c r="CC36" s="131">
        <f t="shared" si="79"/>
        <v>0</v>
      </c>
      <c r="CD36" s="131">
        <f t="shared" si="79"/>
        <v>0</v>
      </c>
      <c r="CE36" s="131">
        <f t="shared" si="79"/>
        <v>0</v>
      </c>
      <c r="CF36" s="131">
        <f t="shared" si="79"/>
        <v>0</v>
      </c>
      <c r="CG36" s="131">
        <f t="shared" si="79"/>
        <v>0</v>
      </c>
      <c r="CH36" s="131">
        <f t="shared" si="79"/>
        <v>0</v>
      </c>
      <c r="CI36" s="131">
        <f t="shared" si="79"/>
        <v>0</v>
      </c>
      <c r="CJ36" s="131">
        <f t="shared" si="79"/>
        <v>0</v>
      </c>
      <c r="CK36" s="131">
        <f t="shared" si="79"/>
        <v>0</v>
      </c>
      <c r="CL36" s="131">
        <f t="shared" si="79"/>
        <v>0</v>
      </c>
      <c r="CM36" s="131">
        <f t="shared" si="79"/>
        <v>0</v>
      </c>
      <c r="CN36" s="131">
        <f t="shared" si="79"/>
        <v>0</v>
      </c>
      <c r="CO36" s="131">
        <f t="shared" si="79"/>
        <v>0</v>
      </c>
      <c r="CP36" s="131">
        <f t="shared" si="79"/>
        <v>0</v>
      </c>
      <c r="CQ36" s="131">
        <f t="shared" si="79"/>
        <v>0</v>
      </c>
      <c r="CR36" s="131">
        <f t="shared" si="79"/>
        <v>0</v>
      </c>
      <c r="CS36" s="131">
        <f t="shared" si="79"/>
        <v>0</v>
      </c>
      <c r="CT36" s="131">
        <f t="shared" si="79"/>
        <v>0</v>
      </c>
      <c r="CU36" s="131">
        <f t="shared" si="79"/>
        <v>0</v>
      </c>
      <c r="CV36" s="131">
        <f t="shared" si="79"/>
        <v>0</v>
      </c>
      <c r="CW36" s="131">
        <f t="shared" si="79"/>
        <v>0</v>
      </c>
      <c r="CX36" s="131">
        <f t="shared" si="79"/>
        <v>0</v>
      </c>
      <c r="CY36" s="131">
        <f t="shared" si="79"/>
        <v>0</v>
      </c>
      <c r="CZ36" s="131">
        <f t="shared" si="79"/>
        <v>0</v>
      </c>
      <c r="DA36" s="131">
        <f t="shared" si="79"/>
        <v>0</v>
      </c>
      <c r="DB36" s="131">
        <f t="shared" si="79"/>
        <v>0</v>
      </c>
      <c r="DC36" s="131">
        <f t="shared" si="79"/>
        <v>0</v>
      </c>
      <c r="DD36" s="131">
        <f t="shared" si="79"/>
        <v>0</v>
      </c>
      <c r="DE36" s="131">
        <f t="shared" si="79"/>
        <v>0</v>
      </c>
      <c r="DF36" s="131">
        <f t="shared" si="79"/>
        <v>0</v>
      </c>
      <c r="DG36" s="131">
        <f t="shared" si="79"/>
        <v>0</v>
      </c>
      <c r="DH36" s="131">
        <f t="shared" si="79"/>
        <v>0</v>
      </c>
      <c r="DI36" s="131">
        <f t="shared" si="79"/>
        <v>0</v>
      </c>
      <c r="DJ36" s="131">
        <f t="shared" si="79"/>
        <v>0</v>
      </c>
      <c r="DK36" s="131">
        <f t="shared" si="79"/>
        <v>0</v>
      </c>
      <c r="DL36" s="131">
        <f t="shared" si="79"/>
        <v>0</v>
      </c>
      <c r="DM36" s="131">
        <f t="shared" si="79"/>
        <v>0</v>
      </c>
      <c r="DN36" s="131">
        <f t="shared" si="79"/>
        <v>0</v>
      </c>
      <c r="DO36" s="131">
        <f t="shared" si="79"/>
        <v>0</v>
      </c>
      <c r="DP36" s="131">
        <f t="shared" si="79"/>
        <v>0</v>
      </c>
      <c r="DQ36" s="131">
        <f t="shared" si="79"/>
        <v>0</v>
      </c>
      <c r="DR36" s="131">
        <f t="shared" si="79"/>
        <v>0</v>
      </c>
      <c r="DS36" s="131">
        <f t="shared" si="79"/>
        <v>0</v>
      </c>
      <c r="DT36" s="131">
        <f t="shared" si="79"/>
        <v>0</v>
      </c>
      <c r="DU36" s="131">
        <f t="shared" si="79"/>
        <v>0</v>
      </c>
      <c r="DV36" s="131">
        <f t="shared" si="79"/>
        <v>0</v>
      </c>
      <c r="DW36" s="131">
        <f t="shared" si="79"/>
        <v>0</v>
      </c>
      <c r="DX36" s="131">
        <f t="shared" si="79"/>
        <v>0</v>
      </c>
      <c r="DY36" s="131">
        <f t="shared" si="79"/>
        <v>0</v>
      </c>
      <c r="DZ36" s="131">
        <f t="shared" si="79"/>
        <v>0</v>
      </c>
      <c r="EA36" s="131">
        <f t="shared" si="79"/>
        <v>0</v>
      </c>
      <c r="EB36" s="131">
        <f t="shared" si="79"/>
        <v>0</v>
      </c>
      <c r="EC36" s="131">
        <f t="shared" si="79"/>
        <v>0</v>
      </c>
      <c r="ED36" s="131">
        <f t="shared" si="79"/>
        <v>0</v>
      </c>
      <c r="EE36" s="131">
        <f t="shared" si="79"/>
        <v>0</v>
      </c>
      <c r="EF36" s="131">
        <f t="shared" si="79"/>
        <v>0</v>
      </c>
      <c r="EG36" s="131"/>
      <c r="EH36" s="131"/>
      <c r="EI36" s="131">
        <f t="shared" si="79"/>
        <v>221</v>
      </c>
      <c r="EJ36" s="131">
        <f t="shared" si="79"/>
        <v>5061922.1986666657</v>
      </c>
    </row>
    <row r="37" spans="1:140" s="3" customFormat="1" ht="15.75" hidden="1" customHeight="1" x14ac:dyDescent="0.25">
      <c r="A37" s="86"/>
      <c r="B37" s="86">
        <v>20</v>
      </c>
      <c r="C37" s="96" t="s">
        <v>197</v>
      </c>
      <c r="D37" s="158" t="s">
        <v>198</v>
      </c>
      <c r="E37" s="98">
        <v>16026</v>
      </c>
      <c r="F37" s="98">
        <v>16828</v>
      </c>
      <c r="G37" s="99">
        <v>0.98</v>
      </c>
      <c r="H37" s="100"/>
      <c r="I37" s="101">
        <v>1</v>
      </c>
      <c r="J37" s="152"/>
      <c r="K37" s="150">
        <v>1.4</v>
      </c>
      <c r="L37" s="150">
        <v>1.68</v>
      </c>
      <c r="M37" s="150">
        <v>2.23</v>
      </c>
      <c r="N37" s="153">
        <v>2.57</v>
      </c>
      <c r="O37" s="104"/>
      <c r="P37" s="105">
        <f>(O37/12*2*$E37*$G37*$I37*$K37*P$10)+(O37/12*10*$F37*$G37*$I37*$K37*P$10)</f>
        <v>0</v>
      </c>
      <c r="Q37" s="154"/>
      <c r="R37" s="105">
        <f>(Q37/12*2*$E37*$G37*$I37*$K37*R$10)+(Q37/12*10*$F37*$G37*$I37*$K37*R$10)</f>
        <v>0</v>
      </c>
      <c r="S37" s="106"/>
      <c r="T37" s="105">
        <f>(S37/12*2*$E37*$G37*$I37*$K37*T$10)+(S37/12*10*$F37*$G37*$I37*$K37*T$10)</f>
        <v>0</v>
      </c>
      <c r="U37" s="104"/>
      <c r="V37" s="105">
        <f>(U37/12*2*$E37*$G37*$I37*$K37*V$10)+(U37/12*10*$F37*$G37*$I37*$K37*V$10)</f>
        <v>0</v>
      </c>
      <c r="W37" s="104"/>
      <c r="X37" s="105">
        <f>(W37/12*2*$E37*$G37*$I37*$K37*X$10)+(W37/12*10*$F37*$G37*$I37*$K37*X$10)</f>
        <v>0</v>
      </c>
      <c r="Y37" s="104"/>
      <c r="Z37" s="105">
        <f>(Y37/12*2*$E37*$G37*$I37*$K37*Z$10)+(Y37/12*10*$F37*$G37*$I37*$K37*Z$10)</f>
        <v>0</v>
      </c>
      <c r="AA37" s="106"/>
      <c r="AB37" s="105">
        <f>(AA37/12*2*$E37*$G37*$I37*$K37*AB$10)+(AA37/12*10*$F37*$G37*$I37*$K37*AB$10)</f>
        <v>0</v>
      </c>
      <c r="AC37" s="106"/>
      <c r="AD37" s="105">
        <f>(AC37/12*2*$E37*$G37*$I37*$K37*AD$10)+(AC37/12*10*$F37*$G37*$I37*$K37*AD$10)</f>
        <v>0</v>
      </c>
      <c r="AE37" s="106"/>
      <c r="AF37" s="106">
        <f>SUM(AE37/12*2*$E37*$G37*$I37*$L37*$AF$10)+(AE37/12*10*$F37*$G37*$I37*$L37*$AF$10)</f>
        <v>0</v>
      </c>
      <c r="AG37" s="106"/>
      <c r="AH37" s="107">
        <f>SUM(AG37/12*2*$E37*$G37*$I37*$L37*$AH$10)+(AG37/12*10*$F37*$G37*$I37*$L37*$AH$10)</f>
        <v>0</v>
      </c>
      <c r="AI37" s="104"/>
      <c r="AJ37" s="105">
        <f>(AI37/12*2*$E37*$G37*$I37*$K37*AJ$10)+(AI37/12*10*$F37*$G37*$I37*$K37*AJ$10)</f>
        <v>0</v>
      </c>
      <c r="AK37" s="104">
        <v>220</v>
      </c>
      <c r="AL37" s="105">
        <f>(AK37/12*2*$E37*$G37*$I37*$K37*AL$10)+(AK37/12*10*$F37*$G37*$I37*$K37*AL$10)</f>
        <v>5039017.5733333323</v>
      </c>
      <c r="AM37" s="159"/>
      <c r="AN37" s="105">
        <f>(AM37/12*2*$E37*$G37*$I37*$K37*AN$10)+(AM37/12*10*$F37*$G37*$I37*$K37*AN$10)</f>
        <v>0</v>
      </c>
      <c r="AO37" s="104"/>
      <c r="AP37" s="105">
        <f>(AO37/12*2*$E37*$G37*$I37*$K37*AP$10)+(AO37/12*10*$F37*$G37*$I37*$K37*AP$10)</f>
        <v>0</v>
      </c>
      <c r="AQ37" s="104"/>
      <c r="AR37" s="105">
        <f>(AQ37/12*2*$E37*$G37*$I37*$K37*AR$10)+(AQ37/12*10*$F37*$G37*$I37*$K37*AR$10)</f>
        <v>0</v>
      </c>
      <c r="AS37" s="104"/>
      <c r="AT37" s="105">
        <f>(AS37/12*2*$E37*$G37*$I37*$K37*AT$10)+(AS37/12*10*$F37*$G37*$I37*$K37*AT$10)</f>
        <v>0</v>
      </c>
      <c r="AU37" s="104"/>
      <c r="AV37" s="105">
        <f>(AU37/12*2*$E37*$G37*$I37*$K37*AV$10)+(AU37/12*10*$F37*$G37*$I37*$K37*AV$10)</f>
        <v>0</v>
      </c>
      <c r="AW37" s="104"/>
      <c r="AX37" s="105">
        <f>(AW37/12*2*$E37*$G37*$I37*$K37*AX$10)+(AW37/12*10*$F37*$G37*$I37*$K37*AX$10)</f>
        <v>0</v>
      </c>
      <c r="AY37" s="104"/>
      <c r="AZ37" s="105">
        <f>(AY37/12*2*$E37*$G37*$I37*$K37*AZ$10)+(AY37/12*10*$F37*$G37*$I37*$K37*AZ$10)</f>
        <v>0</v>
      </c>
      <c r="BA37" s="104"/>
      <c r="BB37" s="105">
        <f>(BA37/12*2*$E37*$G37*$I37*$K37*BB$10)+(BA37/12*10*$F37*$G37*$I37*$K37*BB$10)</f>
        <v>0</v>
      </c>
      <c r="BC37" s="104"/>
      <c r="BD37" s="105">
        <f>(BC37/12*2*$E37*$G37*$I37*$K37*BD$10)+(BC37/12*10*$F37*$G37*$I37*$K37*BD$10)</f>
        <v>0</v>
      </c>
      <c r="BE37" s="104"/>
      <c r="BF37" s="105">
        <f>(BE37/12*2*$E37*$G37*$I37*$K37*BF$10)+(BE37/12*10*$F37*$G37*$I37*$K37*BF$10)</f>
        <v>0</v>
      </c>
      <c r="BG37" s="104">
        <v>1</v>
      </c>
      <c r="BH37" s="105">
        <f>(BG37/12*2*$E37*$G37*$I37*$K37*BH$10)+(BG37/12*10*$F37*$G37*$I37*$K37*BH$10)</f>
        <v>22904.62533333333</v>
      </c>
      <c r="BI37" s="104"/>
      <c r="BJ37" s="105">
        <f>(BI37/12*2*$E37*$G37*$I37*$K37*BJ$10)+(BI37/12*10*$F37*$G37*$I37*$K37*BJ$10)</f>
        <v>0</v>
      </c>
      <c r="BK37" s="104"/>
      <c r="BL37" s="105">
        <f>(BK37/12*2*$E37*$G37*$I37*$K37*BL$10)+(BK37/12*10*$F37*$G37*$I37*$K37*BL$10)</f>
        <v>0</v>
      </c>
      <c r="BM37" s="104"/>
      <c r="BN37" s="105">
        <f>(BM37/12*2*$E37*$G37*$I37*$K37*BN$10)+(BM37/12*10*$F37*$G37*$I37*$K37*BN$10)</f>
        <v>0</v>
      </c>
      <c r="BO37" s="109"/>
      <c r="BP37" s="105">
        <f>(BO37/12*2*$E37*$G37*$I37*$K37*BP$10)+(BO37/12*10*$F37*$G37*$I37*$K37*BP$10)</f>
        <v>0</v>
      </c>
      <c r="BQ37" s="104"/>
      <c r="BR37" s="105">
        <f>(BQ37/12*2*$E37*$G37*$I37*$K37*BR$10)+(BQ37/12*10*$F37*$G37*$I37*$K37*BR$10)</f>
        <v>0</v>
      </c>
      <c r="BS37" s="106"/>
      <c r="BT37" s="105">
        <f>(BS37/12*2*$E37*$G37*$I37*$K37*BT$10)+(BS37/12*10*$F37*$G37*$I37*$K37*BT$10)</f>
        <v>0</v>
      </c>
      <c r="BU37" s="104"/>
      <c r="BV37" s="105">
        <f>(BU37/12*2*$E37*$G37*$I37*$K37*BV$10)+(BU37/12*10*$F37*$G37*$I37*$K37*BV$10)</f>
        <v>0</v>
      </c>
      <c r="BW37" s="104"/>
      <c r="BX37" s="105">
        <f>(BW37/12*2*$E37*$G37*$I37*$K37*BX$10)+(BW37/12*10*$F37*$G37*$I37*$K37*BX$10)</f>
        <v>0</v>
      </c>
      <c r="BY37" s="104"/>
      <c r="BZ37" s="105">
        <f>(BY37/12*2*$E37*$G37*$I37*$K37*BZ$10)+(BY37/12*10*$F37*$G37*$I37*$K37*BZ$10)</f>
        <v>0</v>
      </c>
      <c r="CA37" s="104"/>
      <c r="CB37" s="105">
        <f>(CA37/12*2*$E37*$G37*$I37*$K37*CB$10)+(CA37/12*10*$F37*$G37*$I37*$K37*CB$10)</f>
        <v>0</v>
      </c>
      <c r="CC37" s="106"/>
      <c r="CD37" s="107">
        <f>SUM(CC37/12*2*$E37*$G37*$I37*$L37*CD$10)+(CC37/12*10*$F37*$G37*$I37*$L37*$CD$10)</f>
        <v>0</v>
      </c>
      <c r="CE37" s="104"/>
      <c r="CF37" s="107">
        <f>SUM(CE37/12*2*$E37*$G37*$I37*$L37*CF$10)+(CE37/12*10*$F37*$G37*$I37*$L37*CF$10)</f>
        <v>0</v>
      </c>
      <c r="CG37" s="106"/>
      <c r="CH37" s="107">
        <f>SUM(CG37/12*2*$E37*$G37*$I37*$L37*CH$10)+(CG37/12*10*$F37*$G37*$I37*$L37*CH$10)</f>
        <v>0</v>
      </c>
      <c r="CI37" s="106"/>
      <c r="CJ37" s="107">
        <f>SUM(CI37/12*2*$E37*$G37*$I37*$L37*CJ$10)+(CI37/12*10*$F37*$G37*$I37*$L37*CJ$10)</f>
        <v>0</v>
      </c>
      <c r="CK37" s="106"/>
      <c r="CL37" s="107">
        <f>SUM(CK37/12*2*$E37*$G37*$I37*$L37*CL$10)+(CK37/12*10*$F37*$G37*$I37*$L37*CL$10)</f>
        <v>0</v>
      </c>
      <c r="CM37" s="104"/>
      <c r="CN37" s="107">
        <f>SUM(CM37/12*2*$E37*$G37*$I37*$L37*CN$10)+(CM37/12*10*$F37*$G37*$I37*$L37*CN$10)</f>
        <v>0</v>
      </c>
      <c r="CO37" s="104"/>
      <c r="CP37" s="107">
        <f>SUM(CO37/12*2*$E37*$G37*$I37*$L37*CP$10)+(CO37/12*10*$F37*$G37*$I37*$L37*CP$10)</f>
        <v>0</v>
      </c>
      <c r="CQ37" s="106"/>
      <c r="CR37" s="107">
        <f>SUM(CQ37/12*2*$E37*$G37*$I37*$L37*CR$10)+(CQ37/12*10*$F37*$G37*$I37*$L37*CR$10)</f>
        <v>0</v>
      </c>
      <c r="CS37" s="104"/>
      <c r="CT37" s="107">
        <f>SUM(CS37/12*2*$E37*$G37*$I37*$L37*CT$10)+(CS37/12*10*$F37*$G37*$I37*$L37*CT$10)</f>
        <v>0</v>
      </c>
      <c r="CU37" s="104"/>
      <c r="CV37" s="107">
        <f>SUM(CU37/12*2*$E37*$G37*$I37*$L37*CV$10)+(CU37/12*10*$F37*$G37*$I37*$L37*CV$10)</f>
        <v>0</v>
      </c>
      <c r="CW37" s="104"/>
      <c r="CX37" s="107">
        <f>SUM(CW37/12*2*$E37*$G37*$I37*$L37*CX$10)+(CW37/12*10*$F37*$G37*$I37*$L37*CX$10)</f>
        <v>0</v>
      </c>
      <c r="CY37" s="104"/>
      <c r="CZ37" s="107">
        <f>SUM(CY37/12*2*$E37*$G37*$I37*$L37*CZ$10)+(CY37/12*10*$F37*$G37*$I37*$L37*CZ$10)</f>
        <v>0</v>
      </c>
      <c r="DA37" s="104"/>
      <c r="DB37" s="107">
        <f>SUM(DA37/12*2*$E37*$G37*$I37*$L37*DB$10)+(DA37/12*10*$F37*$G37*$I37*$L37*DB$10)</f>
        <v>0</v>
      </c>
      <c r="DC37" s="104"/>
      <c r="DD37" s="107">
        <f>SUM(DC37/12*2*$E37*$G37*$I37*$L37*DD$10)+(DC37/12*10*$F37*$G37*$I37*$L37*DD$10)</f>
        <v>0</v>
      </c>
      <c r="DE37" s="104"/>
      <c r="DF37" s="106">
        <f>SUM(DE37/12*2*$E37*$G37*$I37*$L37*DF$10)+(DE37/12*10*$F37*$G37*$I37*$L37*DF$10)</f>
        <v>0</v>
      </c>
      <c r="DG37" s="104"/>
      <c r="DH37" s="107">
        <f>SUM(DG37/12*2*$E37*$G37*$I37*$L37*DH$10)+(DG37/12*10*$F37*$G37*$I37*$L37*DH$10)</f>
        <v>0</v>
      </c>
      <c r="DI37" s="104"/>
      <c r="DJ37" s="107">
        <f>SUM(DI37/12*2*$E37*$G37*$I37*$M37*DJ$10)+(DI37/12*10*$F37*$G37*$I37*$M37*DJ$10)</f>
        <v>0</v>
      </c>
      <c r="DK37" s="104"/>
      <c r="DL37" s="107">
        <f>SUM(DK37/12*2*$E37*$G37*$I37*$N37*DL$10)+(DK37/12*10*$F37*$G37*$I37*$N37*DL$10)</f>
        <v>0</v>
      </c>
      <c r="DM37" s="104"/>
      <c r="DN37" s="105">
        <f>(DM37/12*2*$E37*$G37*$I37*$K37*DN$10)+(DM37/12*10*$F37*$G37*$I37*$K37*DN$10)</f>
        <v>0</v>
      </c>
      <c r="DO37" s="104"/>
      <c r="DP37" s="105">
        <f>(DO37/12*2*$E37*$G37*$I37*$K37*DP$10)+(DO37/12*10*$F37*$G37*$I37*$K37*DP$10)</f>
        <v>0</v>
      </c>
      <c r="DQ37" s="104"/>
      <c r="DR37" s="107">
        <f>SUM(DQ37/12*2*$E37*$G37*$I37)+(DQ37/12*10*$F37*$G37*$I37)</f>
        <v>0</v>
      </c>
      <c r="DS37" s="104"/>
      <c r="DT37" s="106"/>
      <c r="DU37" s="104"/>
      <c r="DV37" s="105">
        <f>(DU37/12*2*$E37*$G37*$I37*$K37*DV$10)+(DU37/12*10*$F37*$G37*$I37*$K37*DV$10)</f>
        <v>0</v>
      </c>
      <c r="DW37" s="104"/>
      <c r="DX37" s="105">
        <f>(DW37/12*2*$E37*$G37*$I37*$K37*DX$10)+(DW37/12*10*$F37*$G37*$I37*$K37*DX$10)</f>
        <v>0</v>
      </c>
      <c r="DY37" s="104"/>
      <c r="DZ37" s="106"/>
      <c r="EA37" s="110"/>
      <c r="EB37" s="110"/>
      <c r="EC37" s="125"/>
      <c r="ED37" s="106"/>
      <c r="EE37" s="125"/>
      <c r="EF37" s="125"/>
      <c r="EG37" s="125"/>
      <c r="EH37" s="111">
        <f>(EG37/12*2*$E37*$G37*$I37*$K37)+(EG37/12*10*$F37*$G37*$I37*$K37)</f>
        <v>0</v>
      </c>
      <c r="EI37" s="112">
        <f>SUM(O37,Q37,S37,U37,W37,Y37,AA37,AC37,AE37,AG37,AI37,AK37,AM37,AO37,AQ37,AS37,AU37,AW37,AY37,BA37,BC37,BE37,BG37,BI37,BK37,BM37,BO37,BQ37,BS37,BU37,BW37,BY37,CA37,CC37,CE37,CG37,CI37,CK37,CM37,CO37,CQ37,CS37,CU37,CW37,CY37,DA37,DC37,DE37,DG37,DI37,DK37,DM37,DO37,DQ37,DS37,DU37,DW37,DY37,EA37,EC37,EE37)</f>
        <v>221</v>
      </c>
      <c r="EJ37" s="112">
        <f>SUM(P37,R37,T37,V37,X37,Z37,AB37,AD37,AF37,AH37,AJ37,AL37,AN37,AP37,AR37,AT37,AV37,AX37,AZ37,BB37,BD37,BF37,BH37,BJ37,BL37,BN37,BP37,BR37,BT37,BV37,BX37,BZ37,CB37,CD37,CF37,CH37,CJ37,CL37,CN37,CP37,CR37,CT37,CV37,CX37,CZ37,DB37,DD37,DF37,DH37,DJ37,DL37,DN37,DP37,DR37,DT37,DV37,DX37,DZ37,EB37,ED37,EF37)</f>
        <v>5061922.1986666657</v>
      </c>
    </row>
    <row r="38" spans="1:140" s="93" customFormat="1" ht="15" hidden="1" customHeight="1" x14ac:dyDescent="0.25">
      <c r="A38" s="163">
        <v>8</v>
      </c>
      <c r="B38" s="163"/>
      <c r="C38" s="86" t="s">
        <v>199</v>
      </c>
      <c r="D38" s="155" t="s">
        <v>200</v>
      </c>
      <c r="E38" s="98">
        <v>16026</v>
      </c>
      <c r="F38" s="98">
        <v>16828</v>
      </c>
      <c r="G38" s="156"/>
      <c r="H38" s="100"/>
      <c r="I38" s="90"/>
      <c r="J38" s="266"/>
      <c r="K38" s="164"/>
      <c r="L38" s="164"/>
      <c r="M38" s="164"/>
      <c r="N38" s="147"/>
      <c r="O38" s="131">
        <f t="shared" ref="O38:AA38" si="80">SUM(O39:O41)</f>
        <v>0</v>
      </c>
      <c r="P38" s="131">
        <f t="shared" si="80"/>
        <v>0</v>
      </c>
      <c r="Q38" s="131">
        <f t="shared" si="80"/>
        <v>0</v>
      </c>
      <c r="R38" s="131">
        <f>SUM(R39:R41)</f>
        <v>0</v>
      </c>
      <c r="S38" s="131">
        <f t="shared" si="80"/>
        <v>0</v>
      </c>
      <c r="T38" s="131">
        <f>SUM(T39:T41)</f>
        <v>0</v>
      </c>
      <c r="U38" s="131">
        <f t="shared" si="80"/>
        <v>0</v>
      </c>
      <c r="V38" s="131">
        <f>SUM(V39:V41)</f>
        <v>0</v>
      </c>
      <c r="W38" s="131">
        <f t="shared" si="80"/>
        <v>0</v>
      </c>
      <c r="X38" s="131">
        <f>SUM(X39:X41)</f>
        <v>0</v>
      </c>
      <c r="Y38" s="131">
        <f t="shared" si="80"/>
        <v>0</v>
      </c>
      <c r="Z38" s="131">
        <f>SUM(Z39:Z41)</f>
        <v>0</v>
      </c>
      <c r="AA38" s="131">
        <f t="shared" si="80"/>
        <v>0</v>
      </c>
      <c r="AB38" s="131">
        <f>SUM(AB39:AB41)</f>
        <v>0</v>
      </c>
      <c r="AC38" s="131">
        <f t="shared" ref="AC38:CN38" si="81">SUM(AC39:AC41)</f>
        <v>0</v>
      </c>
      <c r="AD38" s="131">
        <f t="shared" si="81"/>
        <v>0</v>
      </c>
      <c r="AE38" s="131">
        <f t="shared" si="81"/>
        <v>0</v>
      </c>
      <c r="AF38" s="131">
        <f t="shared" si="81"/>
        <v>0</v>
      </c>
      <c r="AG38" s="131">
        <f t="shared" si="81"/>
        <v>0</v>
      </c>
      <c r="AH38" s="131">
        <f t="shared" si="81"/>
        <v>0</v>
      </c>
      <c r="AI38" s="131">
        <f t="shared" si="81"/>
        <v>0</v>
      </c>
      <c r="AJ38" s="131">
        <f t="shared" si="81"/>
        <v>0</v>
      </c>
      <c r="AK38" s="131">
        <f t="shared" si="81"/>
        <v>0</v>
      </c>
      <c r="AL38" s="131">
        <f t="shared" si="81"/>
        <v>0</v>
      </c>
      <c r="AM38" s="131">
        <f t="shared" si="81"/>
        <v>0</v>
      </c>
      <c r="AN38" s="131">
        <f t="shared" si="81"/>
        <v>0</v>
      </c>
      <c r="AO38" s="131">
        <f t="shared" si="81"/>
        <v>0</v>
      </c>
      <c r="AP38" s="131">
        <f t="shared" si="81"/>
        <v>0</v>
      </c>
      <c r="AQ38" s="131">
        <f t="shared" si="81"/>
        <v>0</v>
      </c>
      <c r="AR38" s="131">
        <f t="shared" si="81"/>
        <v>0</v>
      </c>
      <c r="AS38" s="131">
        <f t="shared" si="81"/>
        <v>0</v>
      </c>
      <c r="AT38" s="131">
        <f t="shared" si="81"/>
        <v>0</v>
      </c>
      <c r="AU38" s="131">
        <f t="shared" si="81"/>
        <v>0</v>
      </c>
      <c r="AV38" s="131">
        <f t="shared" si="81"/>
        <v>0</v>
      </c>
      <c r="AW38" s="131">
        <f t="shared" si="81"/>
        <v>0</v>
      </c>
      <c r="AX38" s="131">
        <f t="shared" si="81"/>
        <v>0</v>
      </c>
      <c r="AY38" s="131">
        <f t="shared" si="81"/>
        <v>0</v>
      </c>
      <c r="AZ38" s="131">
        <f t="shared" si="81"/>
        <v>0</v>
      </c>
      <c r="BA38" s="131">
        <f t="shared" si="81"/>
        <v>0</v>
      </c>
      <c r="BB38" s="131">
        <f t="shared" si="81"/>
        <v>0</v>
      </c>
      <c r="BC38" s="131">
        <f t="shared" si="81"/>
        <v>0</v>
      </c>
      <c r="BD38" s="131">
        <f t="shared" si="81"/>
        <v>0</v>
      </c>
      <c r="BE38" s="131">
        <f t="shared" si="81"/>
        <v>0</v>
      </c>
      <c r="BF38" s="131">
        <f t="shared" si="81"/>
        <v>0</v>
      </c>
      <c r="BG38" s="131">
        <f t="shared" si="81"/>
        <v>0</v>
      </c>
      <c r="BH38" s="131">
        <f t="shared" si="81"/>
        <v>0</v>
      </c>
      <c r="BI38" s="131">
        <f t="shared" si="81"/>
        <v>0</v>
      </c>
      <c r="BJ38" s="131">
        <f t="shared" si="81"/>
        <v>0</v>
      </c>
      <c r="BK38" s="131">
        <f t="shared" si="81"/>
        <v>0</v>
      </c>
      <c r="BL38" s="131">
        <f t="shared" si="81"/>
        <v>0</v>
      </c>
      <c r="BM38" s="131">
        <f t="shared" si="81"/>
        <v>0</v>
      </c>
      <c r="BN38" s="131">
        <f t="shared" si="81"/>
        <v>0</v>
      </c>
      <c r="BO38" s="131">
        <f t="shared" si="81"/>
        <v>0</v>
      </c>
      <c r="BP38" s="131">
        <f t="shared" si="81"/>
        <v>0</v>
      </c>
      <c r="BQ38" s="131">
        <f t="shared" si="81"/>
        <v>0</v>
      </c>
      <c r="BR38" s="131">
        <f t="shared" si="81"/>
        <v>0</v>
      </c>
      <c r="BS38" s="131">
        <f t="shared" si="81"/>
        <v>0</v>
      </c>
      <c r="BT38" s="131">
        <f t="shared" si="81"/>
        <v>0</v>
      </c>
      <c r="BU38" s="131">
        <f t="shared" si="81"/>
        <v>0</v>
      </c>
      <c r="BV38" s="131">
        <f t="shared" si="81"/>
        <v>0</v>
      </c>
      <c r="BW38" s="131">
        <f t="shared" si="81"/>
        <v>0</v>
      </c>
      <c r="BX38" s="131">
        <f t="shared" si="81"/>
        <v>0</v>
      </c>
      <c r="BY38" s="131">
        <f t="shared" si="81"/>
        <v>0</v>
      </c>
      <c r="BZ38" s="131">
        <f t="shared" si="81"/>
        <v>0</v>
      </c>
      <c r="CA38" s="131">
        <f t="shared" si="81"/>
        <v>0</v>
      </c>
      <c r="CB38" s="131">
        <f t="shared" si="81"/>
        <v>0</v>
      </c>
      <c r="CC38" s="131">
        <f t="shared" si="81"/>
        <v>0</v>
      </c>
      <c r="CD38" s="131">
        <f t="shared" si="81"/>
        <v>0</v>
      </c>
      <c r="CE38" s="131">
        <f t="shared" si="81"/>
        <v>0</v>
      </c>
      <c r="CF38" s="131">
        <f t="shared" si="81"/>
        <v>0</v>
      </c>
      <c r="CG38" s="131">
        <f t="shared" si="81"/>
        <v>0</v>
      </c>
      <c r="CH38" s="131">
        <f t="shared" si="81"/>
        <v>0</v>
      </c>
      <c r="CI38" s="131">
        <f t="shared" si="81"/>
        <v>0</v>
      </c>
      <c r="CJ38" s="131">
        <f t="shared" si="81"/>
        <v>0</v>
      </c>
      <c r="CK38" s="131">
        <f t="shared" si="81"/>
        <v>0</v>
      </c>
      <c r="CL38" s="131">
        <f t="shared" si="81"/>
        <v>0</v>
      </c>
      <c r="CM38" s="131">
        <f t="shared" si="81"/>
        <v>0</v>
      </c>
      <c r="CN38" s="131">
        <f t="shared" si="81"/>
        <v>0</v>
      </c>
      <c r="CO38" s="131">
        <f t="shared" ref="CO38:EJ38" si="82">SUM(CO39:CO41)</f>
        <v>0</v>
      </c>
      <c r="CP38" s="131">
        <f t="shared" si="82"/>
        <v>0</v>
      </c>
      <c r="CQ38" s="131">
        <f t="shared" si="82"/>
        <v>0</v>
      </c>
      <c r="CR38" s="131">
        <f t="shared" si="82"/>
        <v>0</v>
      </c>
      <c r="CS38" s="131">
        <f t="shared" si="82"/>
        <v>0</v>
      </c>
      <c r="CT38" s="131">
        <f t="shared" si="82"/>
        <v>0</v>
      </c>
      <c r="CU38" s="131">
        <f t="shared" si="82"/>
        <v>0</v>
      </c>
      <c r="CV38" s="131">
        <f t="shared" si="82"/>
        <v>0</v>
      </c>
      <c r="CW38" s="131">
        <f t="shared" si="82"/>
        <v>0</v>
      </c>
      <c r="CX38" s="131">
        <f t="shared" si="82"/>
        <v>0</v>
      </c>
      <c r="CY38" s="131">
        <f t="shared" si="82"/>
        <v>0</v>
      </c>
      <c r="CZ38" s="131">
        <f t="shared" si="82"/>
        <v>0</v>
      </c>
      <c r="DA38" s="131">
        <f t="shared" si="82"/>
        <v>0</v>
      </c>
      <c r="DB38" s="131">
        <f t="shared" si="82"/>
        <v>0</v>
      </c>
      <c r="DC38" s="131">
        <f t="shared" si="82"/>
        <v>0</v>
      </c>
      <c r="DD38" s="131">
        <f t="shared" si="82"/>
        <v>0</v>
      </c>
      <c r="DE38" s="131">
        <f t="shared" si="82"/>
        <v>0</v>
      </c>
      <c r="DF38" s="131">
        <f t="shared" si="82"/>
        <v>0</v>
      </c>
      <c r="DG38" s="131">
        <f t="shared" si="82"/>
        <v>0</v>
      </c>
      <c r="DH38" s="131">
        <f t="shared" si="82"/>
        <v>0</v>
      </c>
      <c r="DI38" s="131">
        <f t="shared" si="82"/>
        <v>0</v>
      </c>
      <c r="DJ38" s="131">
        <f t="shared" si="82"/>
        <v>0</v>
      </c>
      <c r="DK38" s="131">
        <f t="shared" si="82"/>
        <v>0</v>
      </c>
      <c r="DL38" s="131">
        <f t="shared" si="82"/>
        <v>0</v>
      </c>
      <c r="DM38" s="131">
        <f t="shared" si="82"/>
        <v>0</v>
      </c>
      <c r="DN38" s="131">
        <f t="shared" si="82"/>
        <v>0</v>
      </c>
      <c r="DO38" s="131">
        <f t="shared" si="82"/>
        <v>0</v>
      </c>
      <c r="DP38" s="131">
        <f t="shared" si="82"/>
        <v>0</v>
      </c>
      <c r="DQ38" s="131">
        <f t="shared" si="82"/>
        <v>0</v>
      </c>
      <c r="DR38" s="131">
        <f t="shared" si="82"/>
        <v>0</v>
      </c>
      <c r="DS38" s="131">
        <f t="shared" si="82"/>
        <v>0</v>
      </c>
      <c r="DT38" s="131">
        <f t="shared" si="82"/>
        <v>0</v>
      </c>
      <c r="DU38" s="131">
        <f t="shared" si="82"/>
        <v>0</v>
      </c>
      <c r="DV38" s="131">
        <f t="shared" si="82"/>
        <v>0</v>
      </c>
      <c r="DW38" s="131">
        <f t="shared" si="82"/>
        <v>0</v>
      </c>
      <c r="DX38" s="131">
        <f t="shared" si="82"/>
        <v>0</v>
      </c>
      <c r="DY38" s="131">
        <f t="shared" si="82"/>
        <v>0</v>
      </c>
      <c r="DZ38" s="131">
        <f t="shared" si="82"/>
        <v>0</v>
      </c>
      <c r="EA38" s="131">
        <f t="shared" si="82"/>
        <v>0</v>
      </c>
      <c r="EB38" s="131">
        <f t="shared" si="82"/>
        <v>0</v>
      </c>
      <c r="EC38" s="131">
        <f t="shared" si="82"/>
        <v>0</v>
      </c>
      <c r="ED38" s="131">
        <f t="shared" si="82"/>
        <v>0</v>
      </c>
      <c r="EE38" s="131">
        <f t="shared" si="82"/>
        <v>0</v>
      </c>
      <c r="EF38" s="131">
        <f t="shared" si="82"/>
        <v>0</v>
      </c>
      <c r="EG38" s="131"/>
      <c r="EH38" s="131"/>
      <c r="EI38" s="131">
        <f t="shared" si="82"/>
        <v>0</v>
      </c>
      <c r="EJ38" s="131">
        <f t="shared" si="82"/>
        <v>0</v>
      </c>
    </row>
    <row r="39" spans="1:140" s="3" customFormat="1" ht="45" hidden="1" customHeight="1" x14ac:dyDescent="0.25">
      <c r="A39" s="95"/>
      <c r="B39" s="132">
        <v>21</v>
      </c>
      <c r="C39" s="96" t="s">
        <v>201</v>
      </c>
      <c r="D39" s="158" t="s">
        <v>202</v>
      </c>
      <c r="E39" s="98">
        <v>16026</v>
      </c>
      <c r="F39" s="98">
        <v>16828</v>
      </c>
      <c r="G39" s="99">
        <v>7.95</v>
      </c>
      <c r="H39" s="100"/>
      <c r="I39" s="101">
        <v>1</v>
      </c>
      <c r="J39" s="102"/>
      <c r="K39" s="150">
        <v>1.4</v>
      </c>
      <c r="L39" s="150">
        <v>1.68</v>
      </c>
      <c r="M39" s="150">
        <v>2.23</v>
      </c>
      <c r="N39" s="153">
        <v>2.57</v>
      </c>
      <c r="O39" s="159"/>
      <c r="P39" s="105">
        <f>(O39/12*2*$E39*$G39*$I39*$K39*P$10)+(O39/12*10*$F39*$G39*$I39*$K39*P$10)</f>
        <v>0</v>
      </c>
      <c r="Q39" s="154"/>
      <c r="R39" s="105">
        <f>(Q39/12*2*$E39*$G39*$I39*$K39*R$10)+(Q39/12*10*$F39*$G39*$I39*$K39*R$10)</f>
        <v>0</v>
      </c>
      <c r="S39" s="154"/>
      <c r="T39" s="105">
        <f>(S39/12*2*$E39*$G39*$I39*$K39*T$10)+(S39/12*10*$F39*$G39*$I39*$K39*T$10)</f>
        <v>0</v>
      </c>
      <c r="U39" s="159"/>
      <c r="V39" s="105">
        <f>(U39/12*2*$E39*$G39*$I39*$K39*V$10)+(U39/12*10*$F39*$G39*$I39*$K39*V$10)</f>
        <v>0</v>
      </c>
      <c r="W39" s="159"/>
      <c r="X39" s="105">
        <f>(W39/12*2*$E39*$G39*$I39*$K39*X$10)+(W39/12*10*$F39*$G39*$I39*$K39*X$10)</f>
        <v>0</v>
      </c>
      <c r="Y39" s="159"/>
      <c r="Z39" s="105">
        <f>(Y39/12*2*$E39*$G39*$I39*$K39*Z$10)+(Y39/12*10*$F39*$G39*$I39*$K39*Z$10)</f>
        <v>0</v>
      </c>
      <c r="AA39" s="154"/>
      <c r="AB39" s="105">
        <f>(AA39/12*2*$E39*$G39*$I39*$K39*AB$10)+(AA39/12*10*$F39*$G39*$I39*$K39*AB$10)</f>
        <v>0</v>
      </c>
      <c r="AC39" s="154"/>
      <c r="AD39" s="105">
        <f>(AC39/12*2*$E39*$G39*$I39*$K39*AD$10)+(AC39/12*10*$F39*$G39*$I39*$K39*AD$10)</f>
        <v>0</v>
      </c>
      <c r="AE39" s="154"/>
      <c r="AF39" s="106">
        <f>SUM(AE39/12*2*$E39*$G39*$I39*$L39*$AF$10)+(AE39/12*10*$F39*$G39*$I39*$L39*$AF$10)</f>
        <v>0</v>
      </c>
      <c r="AG39" s="154"/>
      <c r="AH39" s="107">
        <f>SUM(AG39/12*2*$E39*$G39*$I39*$L39*$AH$10)+(AG39/12*10*$F39*$G39*$I39*$L39*$AH$10)</f>
        <v>0</v>
      </c>
      <c r="AI39" s="159"/>
      <c r="AJ39" s="105">
        <f>(AI39/12*2*$E39*$G39*$I39*$K39*AJ$10)+(AI39/12*10*$F39*$G39*$I39*$K39*AJ$10)</f>
        <v>0</v>
      </c>
      <c r="AK39" s="159"/>
      <c r="AL39" s="105">
        <f>(AK39/12*2*$E39*$G39*$I39*$K39*AL$10)+(AK39/12*10*$F39*$G39*$I39*$K39*AL$10)</f>
        <v>0</v>
      </c>
      <c r="AM39" s="159"/>
      <c r="AN39" s="105">
        <f>(AM39/12*2*$E39*$G39*$I39*$K39*AN$10)+(AM39/12*10*$F39*$G39*$I39*$K39*AN$10)</f>
        <v>0</v>
      </c>
      <c r="AO39" s="159"/>
      <c r="AP39" s="105">
        <f>(AO39/12*2*$E39*$G39*$I39*$K39*AP$10)+(AO39/12*10*$F39*$G39*$I39*$K39*AP$10)</f>
        <v>0</v>
      </c>
      <c r="AQ39" s="159"/>
      <c r="AR39" s="105">
        <f>(AQ39/12*2*$E39*$G39*$I39*$K39*AR$10)+(AQ39/12*10*$F39*$G39*$I39*$K39*AR$10)</f>
        <v>0</v>
      </c>
      <c r="AS39" s="159"/>
      <c r="AT39" s="105">
        <f>(AS39/12*2*$E39*$G39*$I39*$K39*AT$10)+(AS39/12*10*$F39*$G39*$I39*$K39*AT$10)</f>
        <v>0</v>
      </c>
      <c r="AU39" s="159"/>
      <c r="AV39" s="105">
        <f>(AU39/12*2*$E39*$G39*$I39*$K39*AV$10)+(AU39/12*10*$F39*$G39*$I39*$K39*AV$10)</f>
        <v>0</v>
      </c>
      <c r="AW39" s="159"/>
      <c r="AX39" s="105">
        <f>(AW39/12*2*$E39*$G39*$I39*$K39*AX$10)+(AW39/12*10*$F39*$G39*$I39*$K39*AX$10)</f>
        <v>0</v>
      </c>
      <c r="AY39" s="159"/>
      <c r="AZ39" s="105">
        <f>(AY39/12*2*$E39*$G39*$I39*$K39*AZ$10)+(AY39/12*10*$F39*$G39*$I39*$K39*AZ$10)</f>
        <v>0</v>
      </c>
      <c r="BA39" s="159"/>
      <c r="BB39" s="105">
        <f>(BA39/12*2*$E39*$G39*$I39*$K39*BB$10)+(BA39/12*10*$F39*$G39*$I39*$K39*BB$10)</f>
        <v>0</v>
      </c>
      <c r="BC39" s="159"/>
      <c r="BD39" s="105">
        <f>(BC39/12*2*$E39*$G39*$I39*$K39*BD$10)+(BC39/12*10*$F39*$G39*$I39*$K39*BD$10)</f>
        <v>0</v>
      </c>
      <c r="BE39" s="159"/>
      <c r="BF39" s="105">
        <f>(BE39/12*2*$E39*$G39*$I39*$K39*BF$10)+(BE39/12*10*$F39*$G39*$I39*$K39*BF$10)</f>
        <v>0</v>
      </c>
      <c r="BG39" s="159"/>
      <c r="BH39" s="105">
        <f>(BG39/12*2*$E39*$G39*$I39*$K39*BH$10)+(BG39/12*10*$F39*$G39*$I39*$K39*BH$10)</f>
        <v>0</v>
      </c>
      <c r="BI39" s="159"/>
      <c r="BJ39" s="105">
        <f>(BI39/12*2*$E39*$G39*$I39*$K39*BJ$10)+(BI39/12*10*$F39*$G39*$I39*$K39*BJ$10)</f>
        <v>0</v>
      </c>
      <c r="BK39" s="159"/>
      <c r="BL39" s="105">
        <f>(BK39/12*2*$E39*$G39*$I39*$K39*BL$10)+(BK39/12*10*$F39*$G39*$I39*$K39*BL$10)</f>
        <v>0</v>
      </c>
      <c r="BM39" s="159"/>
      <c r="BN39" s="105">
        <f>(BM39/12*2*$E39*$G39*$I39*$K39*BN$10)+(BM39/12*10*$F39*$G39*$I39*$K39*BN$10)</f>
        <v>0</v>
      </c>
      <c r="BO39" s="165"/>
      <c r="BP39" s="105">
        <f>(BO39/12*2*$E39*$G39*$I39*$K39*BP$10)+(BO39/12*10*$F39*$G39*$I39*$K39*BP$10)</f>
        <v>0</v>
      </c>
      <c r="BQ39" s="159"/>
      <c r="BR39" s="105">
        <f>(BQ39/12*2*$E39*$G39*$I39*$K39*BR$10)+(BQ39/12*10*$F39*$G39*$I39*$K39*BR$10)</f>
        <v>0</v>
      </c>
      <c r="BS39" s="154"/>
      <c r="BT39" s="105">
        <f>(BS39/12*2*$E39*$G39*$I39*$K39*BT$10)+(BS39/12*10*$F39*$G39*$I39*$K39*BT$10)</f>
        <v>0</v>
      </c>
      <c r="BU39" s="104"/>
      <c r="BV39" s="105">
        <f>(BU39/12*2*$E39*$G39*$I39*$K39*BV$10)+(BU39/12*10*$F39*$G39*$I39*$K39*BV$10)</f>
        <v>0</v>
      </c>
      <c r="BW39" s="159"/>
      <c r="BX39" s="105">
        <f>(BW39/12*2*$E39*$G39*$I39*$K39*BX$10)+(BW39/12*10*$F39*$G39*$I39*$K39*BX$10)</f>
        <v>0</v>
      </c>
      <c r="BY39" s="159"/>
      <c r="BZ39" s="105">
        <f>(BY39/12*2*$E39*$G39*$I39*$K39*BZ$10)+(BY39/12*10*$F39*$G39*$I39*$K39*BZ$10)</f>
        <v>0</v>
      </c>
      <c r="CA39" s="159"/>
      <c r="CB39" s="105">
        <f>(CA39/12*2*$E39*$G39*$I39*$K39*CB$10)+(CA39/12*10*$F39*$G39*$I39*$K39*CB$10)</f>
        <v>0</v>
      </c>
      <c r="CC39" s="154"/>
      <c r="CD39" s="107">
        <f>SUM(CC39/12*2*$E39*$G39*$I39*$L39*CD$10)+(CC39/12*10*$F39*$G39*$I39*$L39*$CD$10)</f>
        <v>0</v>
      </c>
      <c r="CE39" s="159"/>
      <c r="CF39" s="107">
        <f>SUM(CE39/12*2*$E39*$G39*$I39*$L39*CF$10)+(CE39/12*10*$F39*$G39*$I39*$L39*CF$10)</f>
        <v>0</v>
      </c>
      <c r="CG39" s="154"/>
      <c r="CH39" s="107">
        <f>SUM(CG39/12*2*$E39*$G39*$I39*$L39*CH$10)+(CG39/12*10*$F39*$G39*$I39*$L39*CH$10)</f>
        <v>0</v>
      </c>
      <c r="CI39" s="154"/>
      <c r="CJ39" s="107">
        <f>SUM(CI39/12*2*$E39*$G39*$I39*$L39*CJ$10)+(CI39/12*10*$F39*$G39*$I39*$L39*CJ$10)</f>
        <v>0</v>
      </c>
      <c r="CK39" s="154"/>
      <c r="CL39" s="107">
        <f>SUM(CK39/12*2*$E39*$G39*$I39*$L39*CL$10)+(CK39/12*10*$F39*$G39*$I39*$L39*CL$10)</f>
        <v>0</v>
      </c>
      <c r="CM39" s="159"/>
      <c r="CN39" s="107">
        <f>SUM(CM39/12*2*$E39*$G39*$I39*$L39*CN$10)+(CM39/12*10*$F39*$G39*$I39*$L39*CN$10)</f>
        <v>0</v>
      </c>
      <c r="CO39" s="159"/>
      <c r="CP39" s="107">
        <f>SUM(CO39/12*2*$E39*$G39*$I39*$L39*CP$10)+(CO39/12*10*$F39*$G39*$I39*$L39*CP$10)</f>
        <v>0</v>
      </c>
      <c r="CQ39" s="154"/>
      <c r="CR39" s="107">
        <f>SUM(CQ39/12*2*$E39*$G39*$I39*$L39*CR$10)+(CQ39/12*10*$F39*$G39*$I39*$L39*CR$10)</f>
        <v>0</v>
      </c>
      <c r="CS39" s="159"/>
      <c r="CT39" s="107">
        <f>SUM(CS39/12*2*$E39*$G39*$I39*$L39*CT$10)+(CS39/12*10*$F39*$G39*$I39*$L39*CT$10)</f>
        <v>0</v>
      </c>
      <c r="CU39" s="159"/>
      <c r="CV39" s="107">
        <f>SUM(CU39/12*2*$E39*$G39*$I39*$L39*CV$10)+(CU39/12*10*$F39*$G39*$I39*$L39*CV$10)</f>
        <v>0</v>
      </c>
      <c r="CW39" s="159"/>
      <c r="CX39" s="107">
        <f>SUM(CW39/12*2*$E39*$G39*$I39*$L39*CX$10)+(CW39/12*10*$F39*$G39*$I39*$L39*CX$10)</f>
        <v>0</v>
      </c>
      <c r="CY39" s="159"/>
      <c r="CZ39" s="107">
        <f>SUM(CY39/12*2*$E39*$G39*$I39*$L39*CZ$10)+(CY39/12*10*$F39*$G39*$I39*$L39*CZ$10)</f>
        <v>0</v>
      </c>
      <c r="DA39" s="159"/>
      <c r="DB39" s="107">
        <f>SUM(DA39/12*2*$E39*$G39*$I39*$L39*DB$10)+(DA39/12*10*$F39*$G39*$I39*$L39*DB$10)</f>
        <v>0</v>
      </c>
      <c r="DC39" s="159"/>
      <c r="DD39" s="107">
        <f>SUM(DC39/12*2*$E39*$G39*$I39*$L39*DD$10)+(DC39/12*10*$F39*$G39*$I39*$L39*DD$10)</f>
        <v>0</v>
      </c>
      <c r="DE39" s="159"/>
      <c r="DF39" s="106">
        <f>SUM(DE39/12*2*$E39*$G39*$I39*$L39*DF$10)+(DE39/12*10*$F39*$G39*$I39*$L39*DF$10)</f>
        <v>0</v>
      </c>
      <c r="DG39" s="159"/>
      <c r="DH39" s="107">
        <f>SUM(DG39/12*2*$E39*$G39*$I39*$L39*DH$10)+(DG39/12*10*$F39*$G39*$I39*$L39*DH$10)</f>
        <v>0</v>
      </c>
      <c r="DI39" s="159"/>
      <c r="DJ39" s="107">
        <f>SUM(DI39/12*2*$E39*$G39*$I39*$M39*DJ$10)+(DI39/12*10*$F39*$G39*$I39*$M39*DJ$10)</f>
        <v>0</v>
      </c>
      <c r="DK39" s="159"/>
      <c r="DL39" s="107">
        <f>SUM(DK39/12*2*$E39*$G39*$I39*$N39*DL$10)+(DK39/12*10*$F39*$G39*$I39*$N39*DL$10)</f>
        <v>0</v>
      </c>
      <c r="DM39" s="104"/>
      <c r="DN39" s="105">
        <f>(DM39/12*2*$E39*$G39*$I39*$K39*DN$10)+(DM39/12*10*$F39*$G39*$I39*$K39*DN$10)</f>
        <v>0</v>
      </c>
      <c r="DO39" s="104"/>
      <c r="DP39" s="105">
        <f>(DO39/12*2*$E39*$G39*$I39*$K39*DP$10)+(DO39/12*10*$F39*$G39*$I39*$K39*DP$10)</f>
        <v>0</v>
      </c>
      <c r="DQ39" s="159"/>
      <c r="DR39" s="107">
        <f>SUM(DQ39/12*2*$E39*$G39*$I39)+(DQ39/12*10*$F39*$G39*$I39)</f>
        <v>0</v>
      </c>
      <c r="DS39" s="159"/>
      <c r="DT39" s="106"/>
      <c r="DU39" s="104"/>
      <c r="DV39" s="105">
        <f>(DU39/12*2*$E39*$G39*$I39*$K39*DV$10)+(DU39/12*10*$F39*$G39*$I39*$K39*DV$10)</f>
        <v>0</v>
      </c>
      <c r="DW39" s="104"/>
      <c r="DX39" s="105">
        <f>(DW39/12*2*$E39*$G39*$I39*$K39*DX$10)+(DW39/12*10*$F39*$G39*$I39*$K39*DX$10)</f>
        <v>0</v>
      </c>
      <c r="DY39" s="104"/>
      <c r="DZ39" s="106"/>
      <c r="EA39" s="110"/>
      <c r="EB39" s="110"/>
      <c r="EC39" s="125"/>
      <c r="ED39" s="106"/>
      <c r="EE39" s="125"/>
      <c r="EF39" s="125"/>
      <c r="EG39" s="125"/>
      <c r="EH39" s="111">
        <f>(EG39/12*2*$E39*$G39*$I39*$K39)+(EG39/12*10*$F39*$G39*$I39*$K39)</f>
        <v>0</v>
      </c>
      <c r="EI39" s="112">
        <f t="shared" ref="EI39:EJ41" si="83">SUM(O39,Q39,S39,U39,W39,Y39,AA39,AC39,AE39,AG39,AI39,AK39,AM39,AO39,AQ39,AS39,AU39,AW39,AY39,BA39,BC39,BE39,BG39,BI39,BK39,BM39,BO39,BQ39,BS39,BU39,BW39,BY39,CA39,CC39,CE39,CG39,CI39,CK39,CM39,CO39,CQ39,CS39,CU39,CW39,CY39,DA39,DC39,DE39,DG39,DI39,DK39,DM39,DO39,DQ39,DS39,DU39,DW39,DY39,EA39,EC39,EE39)</f>
        <v>0</v>
      </c>
      <c r="EJ39" s="112">
        <f t="shared" si="83"/>
        <v>0</v>
      </c>
    </row>
    <row r="40" spans="1:140" s="160" customFormat="1" ht="30" hidden="1" customHeight="1" x14ac:dyDescent="0.25">
      <c r="A40" s="95"/>
      <c r="B40" s="132">
        <v>22</v>
      </c>
      <c r="C40" s="96" t="s">
        <v>203</v>
      </c>
      <c r="D40" s="149" t="s">
        <v>204</v>
      </c>
      <c r="E40" s="98">
        <v>16026</v>
      </c>
      <c r="F40" s="98">
        <v>16828</v>
      </c>
      <c r="G40" s="151">
        <v>14.23</v>
      </c>
      <c r="H40" s="100"/>
      <c r="I40" s="101">
        <v>1</v>
      </c>
      <c r="J40" s="102"/>
      <c r="K40" s="161">
        <v>1.4</v>
      </c>
      <c r="L40" s="161">
        <v>1.68</v>
      </c>
      <c r="M40" s="161">
        <v>2.23</v>
      </c>
      <c r="N40" s="162">
        <v>2.57</v>
      </c>
      <c r="O40" s="104"/>
      <c r="P40" s="105">
        <f>(O40/12*2*$E40*$G40*$I40*$K40*P$10)+(O40/12*10*$F40*$G40*$I40*$K40*P$10)</f>
        <v>0</v>
      </c>
      <c r="Q40" s="154"/>
      <c r="R40" s="105">
        <f>(Q40/12*2*$E40*$G40*$I40*$K40*R$10)+(Q40/12*10*$F40*$G40*$I40*$K40*R$10)</f>
        <v>0</v>
      </c>
      <c r="S40" s="106">
        <v>0</v>
      </c>
      <c r="T40" s="105">
        <f>(S40/12*2*$E40*$G40*$I40*$K40*T$10)+(S40/12*10*$F40*$G40*$I40*$K40*T$10)</f>
        <v>0</v>
      </c>
      <c r="U40" s="104"/>
      <c r="V40" s="105">
        <f>(U40/12*2*$E40*$G40*$I40*$K40*V$10)+(U40/12*10*$F40*$G40*$I40*$K40*V$10)</f>
        <v>0</v>
      </c>
      <c r="W40" s="104"/>
      <c r="X40" s="105">
        <f>(W40/12*2*$E40*$G40*$I40*$K40*X$10)+(W40/12*10*$F40*$G40*$I40*$K40*X$10)</f>
        <v>0</v>
      </c>
      <c r="Y40" s="104"/>
      <c r="Z40" s="105">
        <f>(Y40/12*2*$E40*$G40*$I40*$K40*Z$10)+(Y40/12*10*$F40*$G40*$I40*$K40*Z$10)</f>
        <v>0</v>
      </c>
      <c r="AA40" s="106"/>
      <c r="AB40" s="105">
        <f>(AA40/12*2*$E40*$G40*$I40*$K40*AB$10)+(AA40/12*10*$F40*$G40*$I40*$K40*AB$10)</f>
        <v>0</v>
      </c>
      <c r="AC40" s="106"/>
      <c r="AD40" s="105">
        <f>(AC40/12*2*$E40*$G40*$I40*$K40*AD$10)+(AC40/12*10*$F40*$G40*$I40*$K40*AD$10)</f>
        <v>0</v>
      </c>
      <c r="AE40" s="106"/>
      <c r="AF40" s="106">
        <f>SUM(AE40/12*2*$E40*$G40*$I40*$L40*$AF$10)+(AE40/12*10*$F40*$G40*$I40*$L40*$AF$10)</f>
        <v>0</v>
      </c>
      <c r="AG40" s="106">
        <v>0</v>
      </c>
      <c r="AH40" s="107">
        <f>SUM(AG40/12*2*$E40*$G40*$I40*$L40*$AH$10)+(AG40/12*10*$F40*$G40*$I40*$L40*$AH$10)</f>
        <v>0</v>
      </c>
      <c r="AI40" s="104"/>
      <c r="AJ40" s="105">
        <f>(AI40/12*2*$E40*$G40*$I40*$K40*AJ$10)+(AI40/12*10*$F40*$G40*$I40*$K40*AJ$10)</f>
        <v>0</v>
      </c>
      <c r="AK40" s="104">
        <v>0</v>
      </c>
      <c r="AL40" s="105">
        <f>(AK40/12*2*$E40*$G40*$I40*$K40*AL$10)+(AK40/12*10*$F40*$G40*$I40*$K40*AL$10)</f>
        <v>0</v>
      </c>
      <c r="AM40" s="159"/>
      <c r="AN40" s="105">
        <f>(AM40/12*2*$E40*$G40*$I40*$K40*AN$10)+(AM40/12*10*$F40*$G40*$I40*$K40*AN$10)</f>
        <v>0</v>
      </c>
      <c r="AO40" s="104"/>
      <c r="AP40" s="105">
        <f>(AO40/12*2*$E40*$G40*$I40*$K40*AP$10)+(AO40/12*10*$F40*$G40*$I40*$K40*AP$10)</f>
        <v>0</v>
      </c>
      <c r="AQ40" s="104"/>
      <c r="AR40" s="105">
        <f>(AQ40/12*2*$E40*$G40*$I40*$K40*AR$10)+(AQ40/12*10*$F40*$G40*$I40*$K40*AR$10)</f>
        <v>0</v>
      </c>
      <c r="AS40" s="104"/>
      <c r="AT40" s="105">
        <f>(AS40/12*2*$E40*$G40*$I40*$K40*AT$10)+(AS40/12*10*$F40*$G40*$I40*$K40*AT$10)</f>
        <v>0</v>
      </c>
      <c r="AU40" s="104"/>
      <c r="AV40" s="105">
        <f>(AU40/12*2*$E40*$G40*$I40*$K40*AV$10)+(AU40/12*10*$F40*$G40*$I40*$K40*AV$10)</f>
        <v>0</v>
      </c>
      <c r="AW40" s="104"/>
      <c r="AX40" s="105">
        <f>(AW40/12*2*$E40*$G40*$I40*$K40*AX$10)+(AW40/12*10*$F40*$G40*$I40*$K40*AX$10)</f>
        <v>0</v>
      </c>
      <c r="AY40" s="104"/>
      <c r="AZ40" s="105">
        <f>(AY40/12*2*$E40*$G40*$I40*$K40*AZ$10)+(AY40/12*10*$F40*$G40*$I40*$K40*AZ$10)</f>
        <v>0</v>
      </c>
      <c r="BA40" s="104"/>
      <c r="BB40" s="105">
        <f>(BA40/12*2*$E40*$G40*$I40*$K40*BB$10)+(BA40/12*10*$F40*$G40*$I40*$K40*BB$10)</f>
        <v>0</v>
      </c>
      <c r="BC40" s="104"/>
      <c r="BD40" s="105">
        <f>(BC40/12*2*$E40*$G40*$I40*$K40*BD$10)+(BC40/12*10*$F40*$G40*$I40*$K40*BD$10)</f>
        <v>0</v>
      </c>
      <c r="BE40" s="104"/>
      <c r="BF40" s="105">
        <f>(BE40/12*2*$E40*$G40*$I40*$K40*BF$10)+(BE40/12*10*$F40*$G40*$I40*$K40*BF$10)</f>
        <v>0</v>
      </c>
      <c r="BG40" s="104"/>
      <c r="BH40" s="105">
        <f>(BG40/12*2*$E40*$G40*$I40*$K40*BH$10)+(BG40/12*10*$F40*$G40*$I40*$K40*BH$10)</f>
        <v>0</v>
      </c>
      <c r="BI40" s="104"/>
      <c r="BJ40" s="105">
        <f>(BI40/12*2*$E40*$G40*$I40*$K40*BJ$10)+(BI40/12*10*$F40*$G40*$I40*$K40*BJ$10)</f>
        <v>0</v>
      </c>
      <c r="BK40" s="104"/>
      <c r="BL40" s="105">
        <f>(BK40/12*2*$E40*$G40*$I40*$K40*BL$10)+(BK40/12*10*$F40*$G40*$I40*$K40*BL$10)</f>
        <v>0</v>
      </c>
      <c r="BM40" s="104"/>
      <c r="BN40" s="105">
        <f>(BM40/12*2*$E40*$G40*$I40*$K40*BN$10)+(BM40/12*10*$F40*$G40*$I40*$K40*BN$10)</f>
        <v>0</v>
      </c>
      <c r="BO40" s="109"/>
      <c r="BP40" s="105">
        <f>(BO40/12*2*$E40*$G40*$I40*$K40*BP$10)+(BO40/12*10*$F40*$G40*$I40*$K40*BP$10)</f>
        <v>0</v>
      </c>
      <c r="BQ40" s="104"/>
      <c r="BR40" s="105">
        <f>(BQ40/12*2*$E40*$G40*$I40*$K40*BR$10)+(BQ40/12*10*$F40*$G40*$I40*$K40*BR$10)</f>
        <v>0</v>
      </c>
      <c r="BS40" s="106">
        <v>0</v>
      </c>
      <c r="BT40" s="105">
        <f>(BS40/12*2*$E40*$G40*$I40*$K40*BT$10)+(BS40/12*10*$F40*$G40*$I40*$K40*BT$10)</f>
        <v>0</v>
      </c>
      <c r="BU40" s="104"/>
      <c r="BV40" s="105">
        <f>(BU40/12*2*$E40*$G40*$I40*$K40*BV$10)+(BU40/12*10*$F40*$G40*$I40*$K40*BV$10)</f>
        <v>0</v>
      </c>
      <c r="BW40" s="104"/>
      <c r="BX40" s="105">
        <f>(BW40/12*2*$E40*$G40*$I40*$K40*BX$10)+(BW40/12*10*$F40*$G40*$I40*$K40*BX$10)</f>
        <v>0</v>
      </c>
      <c r="BY40" s="104"/>
      <c r="BZ40" s="105">
        <f>(BY40/12*2*$E40*$G40*$I40*$K40*BZ$10)+(BY40/12*10*$F40*$G40*$I40*$K40*BZ$10)</f>
        <v>0</v>
      </c>
      <c r="CA40" s="104"/>
      <c r="CB40" s="105">
        <f>(CA40/12*2*$E40*$G40*$I40*$K40*CB$10)+(CA40/12*10*$F40*$G40*$I40*$K40*CB$10)</f>
        <v>0</v>
      </c>
      <c r="CC40" s="106"/>
      <c r="CD40" s="107">
        <f>SUM(CC40/12*2*$E40*$G40*$I40*$L40*CD$10)+(CC40/12*10*$F40*$G40*$I40*$L40*$CD$10)</f>
        <v>0</v>
      </c>
      <c r="CE40" s="104"/>
      <c r="CF40" s="107">
        <f>SUM(CE40/12*2*$E40*$G40*$I40*$L40*CF$10)+(CE40/12*10*$F40*$G40*$I40*$L40*CF$10)</f>
        <v>0</v>
      </c>
      <c r="CG40" s="106"/>
      <c r="CH40" s="107">
        <f>SUM(CG40/12*2*$E40*$G40*$I40*$L40*CH$10)+(CG40/12*10*$F40*$G40*$I40*$L40*CH$10)</f>
        <v>0</v>
      </c>
      <c r="CI40" s="106"/>
      <c r="CJ40" s="107">
        <f>SUM(CI40/12*2*$E40*$G40*$I40*$L40*CJ$10)+(CI40/12*10*$F40*$G40*$I40*$L40*CJ$10)</f>
        <v>0</v>
      </c>
      <c r="CK40" s="106"/>
      <c r="CL40" s="107">
        <f>SUM(CK40/12*2*$E40*$G40*$I40*$L40*CL$10)+(CK40/12*10*$F40*$G40*$I40*$L40*CL$10)</f>
        <v>0</v>
      </c>
      <c r="CM40" s="104"/>
      <c r="CN40" s="107">
        <f>SUM(CM40/12*2*$E40*$G40*$I40*$L40*CN$10)+(CM40/12*10*$F40*$G40*$I40*$L40*CN$10)</f>
        <v>0</v>
      </c>
      <c r="CO40" s="104"/>
      <c r="CP40" s="107">
        <f>SUM(CO40/12*2*$E40*$G40*$I40*$L40*CP$10)+(CO40/12*10*$F40*$G40*$I40*$L40*CP$10)</f>
        <v>0</v>
      </c>
      <c r="CQ40" s="106"/>
      <c r="CR40" s="107">
        <f>SUM(CQ40/12*2*$E40*$G40*$I40*$L40*CR$10)+(CQ40/12*10*$F40*$G40*$I40*$L40*CR$10)</f>
        <v>0</v>
      </c>
      <c r="CS40" s="104"/>
      <c r="CT40" s="107">
        <f>SUM(CS40/12*2*$E40*$G40*$I40*$L40*CT$10)+(CS40/12*10*$F40*$G40*$I40*$L40*CT$10)</f>
        <v>0</v>
      </c>
      <c r="CU40" s="104">
        <v>0</v>
      </c>
      <c r="CV40" s="107">
        <f>SUM(CU40/12*2*$E40*$G40*$I40*$L40*CV$10)+(CU40/12*10*$F40*$G40*$I40*$L40*CV$10)</f>
        <v>0</v>
      </c>
      <c r="CW40" s="104"/>
      <c r="CX40" s="107">
        <f>SUM(CW40/12*2*$E40*$G40*$I40*$L40*CX$10)+(CW40/12*10*$F40*$G40*$I40*$L40*CX$10)</f>
        <v>0</v>
      </c>
      <c r="CY40" s="104"/>
      <c r="CZ40" s="107">
        <f>SUM(CY40/12*2*$E40*$G40*$I40*$L40*CZ$10)+(CY40/12*10*$F40*$G40*$I40*$L40*CZ$10)</f>
        <v>0</v>
      </c>
      <c r="DA40" s="104"/>
      <c r="DB40" s="107">
        <f>SUM(DA40/12*2*$E40*$G40*$I40*$L40*DB$10)+(DA40/12*10*$F40*$G40*$I40*$L40*DB$10)</f>
        <v>0</v>
      </c>
      <c r="DC40" s="104"/>
      <c r="DD40" s="107">
        <f>SUM(DC40/12*2*$E40*$G40*$I40*$L40*DD$10)+(DC40/12*10*$F40*$G40*$I40*$L40*DD$10)</f>
        <v>0</v>
      </c>
      <c r="DE40" s="104"/>
      <c r="DF40" s="106">
        <f>SUM(DE40/12*2*$E40*$G40*$I40*$L40*DF$10)+(DE40/12*10*$F40*$G40*$I40*$L40*DF$10)</f>
        <v>0</v>
      </c>
      <c r="DG40" s="104"/>
      <c r="DH40" s="107">
        <f>SUM(DG40/12*2*$E40*$G40*$I40*$L40*DH$10)+(DG40/12*10*$F40*$G40*$I40*$L40*DH$10)</f>
        <v>0</v>
      </c>
      <c r="DI40" s="104"/>
      <c r="DJ40" s="107">
        <f>SUM(DI40/12*2*$E40*$G40*$I40*$M40*DJ$10)+(DI40/12*10*$F40*$G40*$I40*$M40*DJ$10)</f>
        <v>0</v>
      </c>
      <c r="DK40" s="104">
        <v>0</v>
      </c>
      <c r="DL40" s="107">
        <f>SUM(DK40/12*2*$E40*$G40*$I40*$N40*DL$10)+(DK40/12*10*$F40*$G40*$I40*$N40*DL$10)</f>
        <v>0</v>
      </c>
      <c r="DM40" s="166"/>
      <c r="DN40" s="105">
        <f>(DM40/12*2*$E40*$G40*$I40*$K40*DN$10)+(DM40/12*10*$F40*$G40*$I40*$K40*DN$10)</f>
        <v>0</v>
      </c>
      <c r="DO40" s="104"/>
      <c r="DP40" s="105">
        <f>(DO40/12*2*$E40*$G40*$I40*$K40*DP$10)+(DO40/12*10*$F40*$G40*$I40*$K40*DP$10)</f>
        <v>0</v>
      </c>
      <c r="DQ40" s="104"/>
      <c r="DR40" s="107">
        <f>SUM(DQ40/12*2*$E40*$G40*$I40)+(DQ40/12*10*$F40*$G40*$I40)</f>
        <v>0</v>
      </c>
      <c r="DS40" s="104"/>
      <c r="DT40" s="106"/>
      <c r="DU40" s="104"/>
      <c r="DV40" s="105">
        <f>(DU40/12*2*$E40*$G40*$I40*$K40*DV$10)+(DU40/12*10*$F40*$G40*$I40*$K40*DV$10)</f>
        <v>0</v>
      </c>
      <c r="DW40" s="104"/>
      <c r="DX40" s="105">
        <f>(DW40/12*2*$E40*$G40*$I40*$K40*DX$10)+(DW40/12*10*$F40*$G40*$I40*$K40*DX$10)</f>
        <v>0</v>
      </c>
      <c r="DY40" s="104"/>
      <c r="DZ40" s="106"/>
      <c r="EA40" s="110"/>
      <c r="EB40" s="110"/>
      <c r="EC40" s="125"/>
      <c r="ED40" s="106"/>
      <c r="EE40" s="125"/>
      <c r="EF40" s="125"/>
      <c r="EG40" s="125"/>
      <c r="EH40" s="111">
        <f>(EG40/12*2*$E40*$G40*$I40*$K40)+(EG40/12*10*$F40*$G40*$I40*$K40)</f>
        <v>0</v>
      </c>
      <c r="EI40" s="112">
        <f t="shared" si="83"/>
        <v>0</v>
      </c>
      <c r="EJ40" s="112">
        <f t="shared" si="83"/>
        <v>0</v>
      </c>
    </row>
    <row r="41" spans="1:140" s="160" customFormat="1" ht="45" hidden="1" customHeight="1" x14ac:dyDescent="0.25">
      <c r="A41" s="95"/>
      <c r="B41" s="132">
        <v>23</v>
      </c>
      <c r="C41" s="96" t="s">
        <v>205</v>
      </c>
      <c r="D41" s="149" t="s">
        <v>206</v>
      </c>
      <c r="E41" s="98">
        <v>16026</v>
      </c>
      <c r="F41" s="98">
        <v>16828</v>
      </c>
      <c r="G41" s="151">
        <v>10.34</v>
      </c>
      <c r="H41" s="100"/>
      <c r="I41" s="101">
        <v>1</v>
      </c>
      <c r="J41" s="102"/>
      <c r="K41" s="161">
        <v>1.4</v>
      </c>
      <c r="L41" s="161">
        <v>1.68</v>
      </c>
      <c r="M41" s="161">
        <v>2.23</v>
      </c>
      <c r="N41" s="162">
        <v>2.57</v>
      </c>
      <c r="O41" s="159"/>
      <c r="P41" s="105">
        <f>(O41/12*2*$E41*$G41*$I41*$K41*P$10)+(O41/12*10*$F41*$G41*$I41*$K41*P$10)</f>
        <v>0</v>
      </c>
      <c r="Q41" s="154"/>
      <c r="R41" s="105">
        <f>(Q41/12*2*$E41*$G41*$I41*$K41*R$10)+(Q41/12*10*$F41*$G41*$I41*$K41*R$10)</f>
        <v>0</v>
      </c>
      <c r="S41" s="154"/>
      <c r="T41" s="105">
        <f>(S41/12*2*$E41*$G41*$I41*$K41*T$10)+(S41/12*10*$F41*$G41*$I41*$K41*T$10)</f>
        <v>0</v>
      </c>
      <c r="U41" s="159"/>
      <c r="V41" s="105">
        <f>(U41/12*2*$E41*$G41*$I41*$K41*V$10)+(U41/12*10*$F41*$G41*$I41*$K41*V$10)</f>
        <v>0</v>
      </c>
      <c r="W41" s="159"/>
      <c r="X41" s="105">
        <f>(W41/12*2*$E41*$G41*$I41*$K41*X$10)+(W41/12*10*$F41*$G41*$I41*$K41*X$10)</f>
        <v>0</v>
      </c>
      <c r="Y41" s="159"/>
      <c r="Z41" s="105">
        <f>(Y41/12*2*$E41*$G41*$I41*$K41*Z$10)+(Y41/12*10*$F41*$G41*$I41*$K41*Z$10)</f>
        <v>0</v>
      </c>
      <c r="AA41" s="154"/>
      <c r="AB41" s="105">
        <f>(AA41/12*2*$E41*$G41*$I41*$K41*AB$10)+(AA41/12*10*$F41*$G41*$I41*$K41*AB$10)</f>
        <v>0</v>
      </c>
      <c r="AC41" s="154"/>
      <c r="AD41" s="105">
        <f>(AC41/12*2*$E41*$G41*$I41*$K41*AD$10)+(AC41/12*10*$F41*$G41*$I41*$K41*AD$10)</f>
        <v>0</v>
      </c>
      <c r="AE41" s="154"/>
      <c r="AF41" s="106">
        <f>SUM(AE41/12*2*$E41*$G41*$I41*$L41*$AF$10)+(AE41/12*10*$F41*$G41*$I41*$L41*$AF$10)</f>
        <v>0</v>
      </c>
      <c r="AG41" s="154"/>
      <c r="AH41" s="107">
        <f>SUM(AG41/12*2*$E41*$G41*$I41*$L41*$AH$10)+(AG41/12*10*$F41*$G41*$I41*$L41*$AH$10)</f>
        <v>0</v>
      </c>
      <c r="AI41" s="159"/>
      <c r="AJ41" s="105">
        <f>(AI41/12*2*$E41*$G41*$I41*$K41*AJ$10)+(AI41/12*10*$F41*$G41*$I41*$K41*AJ$10)</f>
        <v>0</v>
      </c>
      <c r="AK41" s="159"/>
      <c r="AL41" s="105">
        <f>(AK41/12*2*$E41*$G41*$I41*$K41*AL$10)+(AK41/12*10*$F41*$G41*$I41*$K41*AL$10)</f>
        <v>0</v>
      </c>
      <c r="AM41" s="104"/>
      <c r="AN41" s="105">
        <f>(AM41/12*2*$E41*$G41*$I41*$K41*AN$10)+(AM41/12*10*$F41*$G41*$I41*$K41*AN$10)</f>
        <v>0</v>
      </c>
      <c r="AO41" s="159"/>
      <c r="AP41" s="105">
        <f>(AO41/12*2*$E41*$G41*$I41*$K41*AP$10)+(AO41/12*10*$F41*$G41*$I41*$K41*AP$10)</f>
        <v>0</v>
      </c>
      <c r="AQ41" s="159"/>
      <c r="AR41" s="105">
        <f>(AQ41/12*2*$E41*$G41*$I41*$K41*AR$10)+(AQ41/12*10*$F41*$G41*$I41*$K41*AR$10)</f>
        <v>0</v>
      </c>
      <c r="AS41" s="159"/>
      <c r="AT41" s="105">
        <f>(AS41/12*2*$E41*$G41*$I41*$K41*AT$10)+(AS41/12*10*$F41*$G41*$I41*$K41*AT$10)</f>
        <v>0</v>
      </c>
      <c r="AU41" s="159"/>
      <c r="AV41" s="105">
        <f>(AU41/12*2*$E41*$G41*$I41*$K41*AV$10)+(AU41/12*10*$F41*$G41*$I41*$K41*AV$10)</f>
        <v>0</v>
      </c>
      <c r="AW41" s="159"/>
      <c r="AX41" s="105">
        <f>(AW41/12*2*$E41*$G41*$I41*$K41*AX$10)+(AW41/12*10*$F41*$G41*$I41*$K41*AX$10)</f>
        <v>0</v>
      </c>
      <c r="AY41" s="159"/>
      <c r="AZ41" s="105">
        <f>(AY41/12*2*$E41*$G41*$I41*$K41*AZ$10)+(AY41/12*10*$F41*$G41*$I41*$K41*AZ$10)</f>
        <v>0</v>
      </c>
      <c r="BA41" s="159"/>
      <c r="BB41" s="105">
        <f>(BA41/12*2*$E41*$G41*$I41*$K41*BB$10)+(BA41/12*10*$F41*$G41*$I41*$K41*BB$10)</f>
        <v>0</v>
      </c>
      <c r="BC41" s="159"/>
      <c r="BD41" s="105">
        <f>(BC41/12*2*$E41*$G41*$I41*$K41*BD$10)+(BC41/12*10*$F41*$G41*$I41*$K41*BD$10)</f>
        <v>0</v>
      </c>
      <c r="BE41" s="159"/>
      <c r="BF41" s="105">
        <f>(BE41/12*2*$E41*$G41*$I41*$K41*BF$10)+(BE41/12*10*$F41*$G41*$I41*$K41*BF$10)</f>
        <v>0</v>
      </c>
      <c r="BG41" s="159"/>
      <c r="BH41" s="105">
        <f>(BG41/12*2*$E41*$G41*$I41*$K41*BH$10)+(BG41/12*10*$F41*$G41*$I41*$K41*BH$10)</f>
        <v>0</v>
      </c>
      <c r="BI41" s="159"/>
      <c r="BJ41" s="105">
        <f>(BI41/12*2*$E41*$G41*$I41*$K41*BJ$10)+(BI41/12*10*$F41*$G41*$I41*$K41*BJ$10)</f>
        <v>0</v>
      </c>
      <c r="BK41" s="159"/>
      <c r="BL41" s="105">
        <f>(BK41/12*2*$E41*$G41*$I41*$K41*BL$10)+(BK41/12*10*$F41*$G41*$I41*$K41*BL$10)</f>
        <v>0</v>
      </c>
      <c r="BM41" s="159"/>
      <c r="BN41" s="105">
        <f>(BM41/12*2*$E41*$G41*$I41*$K41*BN$10)+(BM41/12*10*$F41*$G41*$I41*$K41*BN$10)</f>
        <v>0</v>
      </c>
      <c r="BO41" s="165"/>
      <c r="BP41" s="105">
        <f>(BO41/12*2*$E41*$G41*$I41*$K41*BP$10)+(BO41/12*10*$F41*$G41*$I41*$K41*BP$10)</f>
        <v>0</v>
      </c>
      <c r="BQ41" s="159"/>
      <c r="BR41" s="105">
        <f>(BQ41/12*2*$E41*$G41*$I41*$K41*BR$10)+(BQ41/12*10*$F41*$G41*$I41*$K41*BR$10)</f>
        <v>0</v>
      </c>
      <c r="BS41" s="154"/>
      <c r="BT41" s="105">
        <f>(BS41/12*2*$E41*$G41*$I41*$K41*BT$10)+(BS41/12*10*$F41*$G41*$I41*$K41*BT$10)</f>
        <v>0</v>
      </c>
      <c r="BU41" s="104"/>
      <c r="BV41" s="105">
        <f>(BU41/12*2*$E41*$G41*$I41*$K41*BV$10)+(BU41/12*10*$F41*$G41*$I41*$K41*BV$10)</f>
        <v>0</v>
      </c>
      <c r="BW41" s="159"/>
      <c r="BX41" s="105">
        <f>(BW41/12*2*$E41*$G41*$I41*$K41*BX$10)+(BW41/12*10*$F41*$G41*$I41*$K41*BX$10)</f>
        <v>0</v>
      </c>
      <c r="BY41" s="159"/>
      <c r="BZ41" s="105">
        <f>(BY41/12*2*$E41*$G41*$I41*$K41*BZ$10)+(BY41/12*10*$F41*$G41*$I41*$K41*BZ$10)</f>
        <v>0</v>
      </c>
      <c r="CA41" s="159"/>
      <c r="CB41" s="105">
        <f>(CA41/12*2*$E41*$G41*$I41*$K41*CB$10)+(CA41/12*10*$F41*$G41*$I41*$K41*CB$10)</f>
        <v>0</v>
      </c>
      <c r="CC41" s="154"/>
      <c r="CD41" s="107">
        <f>SUM(CC41/12*2*$E41*$G41*$I41*$L41*CD$10)+(CC41/12*10*$F41*$G41*$I41*$L41*$CD$10)</f>
        <v>0</v>
      </c>
      <c r="CE41" s="159"/>
      <c r="CF41" s="107">
        <f>SUM(CE41/12*2*$E41*$G41*$I41*$L41*CF$10)+(CE41/12*10*$F41*$G41*$I41*$L41*CF$10)</f>
        <v>0</v>
      </c>
      <c r="CG41" s="154"/>
      <c r="CH41" s="107">
        <f>SUM(CG41/12*2*$E41*$G41*$I41*$L41*CH$10)+(CG41/12*10*$F41*$G41*$I41*$L41*CH$10)</f>
        <v>0</v>
      </c>
      <c r="CI41" s="154"/>
      <c r="CJ41" s="107">
        <f>SUM(CI41/12*2*$E41*$G41*$I41*$L41*CJ$10)+(CI41/12*10*$F41*$G41*$I41*$L41*CJ$10)</f>
        <v>0</v>
      </c>
      <c r="CK41" s="154"/>
      <c r="CL41" s="107">
        <f>SUM(CK41/12*2*$E41*$G41*$I41*$L41*CL$10)+(CK41/12*10*$F41*$G41*$I41*$L41*CL$10)</f>
        <v>0</v>
      </c>
      <c r="CM41" s="159"/>
      <c r="CN41" s="107">
        <f>SUM(CM41/12*2*$E41*$G41*$I41*$L41*CN$10)+(CM41/12*10*$F41*$G41*$I41*$L41*CN$10)</f>
        <v>0</v>
      </c>
      <c r="CO41" s="159"/>
      <c r="CP41" s="107">
        <f>SUM(CO41/12*2*$E41*$G41*$I41*$L41*CP$10)+(CO41/12*10*$F41*$G41*$I41*$L41*CP$10)</f>
        <v>0</v>
      </c>
      <c r="CQ41" s="154"/>
      <c r="CR41" s="107">
        <f>SUM(CQ41/12*2*$E41*$G41*$I41*$L41*CR$10)+(CQ41/12*10*$F41*$G41*$I41*$L41*CR$10)</f>
        <v>0</v>
      </c>
      <c r="CS41" s="159"/>
      <c r="CT41" s="107">
        <f>SUM(CS41/12*2*$E41*$G41*$I41*$L41*CT$10)+(CS41/12*10*$F41*$G41*$I41*$L41*CT$10)</f>
        <v>0</v>
      </c>
      <c r="CU41" s="159"/>
      <c r="CV41" s="107">
        <f>SUM(CU41/12*2*$E41*$G41*$I41*$L41*CV$10)+(CU41/12*10*$F41*$G41*$I41*$L41*CV$10)</f>
        <v>0</v>
      </c>
      <c r="CW41" s="159"/>
      <c r="CX41" s="107">
        <f>SUM(CW41/12*2*$E41*$G41*$I41*$L41*CX$10)+(CW41/12*10*$F41*$G41*$I41*$L41*CX$10)</f>
        <v>0</v>
      </c>
      <c r="CY41" s="159"/>
      <c r="CZ41" s="107">
        <f>SUM(CY41/12*2*$E41*$G41*$I41*$L41*CZ$10)+(CY41/12*10*$F41*$G41*$I41*$L41*CZ$10)</f>
        <v>0</v>
      </c>
      <c r="DA41" s="159"/>
      <c r="DB41" s="107">
        <f>SUM(DA41/12*2*$E41*$G41*$I41*$L41*DB$10)+(DA41/12*10*$F41*$G41*$I41*$L41*DB$10)</f>
        <v>0</v>
      </c>
      <c r="DC41" s="159"/>
      <c r="DD41" s="107">
        <f>SUM(DC41/12*2*$E41*$G41*$I41*$L41*DD$10)+(DC41/12*10*$F41*$G41*$I41*$L41*DD$10)</f>
        <v>0</v>
      </c>
      <c r="DE41" s="159"/>
      <c r="DF41" s="106">
        <f>SUM(DE41/12*2*$E41*$G41*$I41*$L41*DF$10)+(DE41/12*10*$F41*$G41*$I41*$L41*DF$10)</f>
        <v>0</v>
      </c>
      <c r="DG41" s="159"/>
      <c r="DH41" s="107">
        <f>SUM(DG41/12*2*$E41*$G41*$I41*$L41*DH$10)+(DG41/12*10*$F41*$G41*$I41*$L41*DH$10)</f>
        <v>0</v>
      </c>
      <c r="DI41" s="159"/>
      <c r="DJ41" s="107">
        <f>SUM(DI41/12*2*$E41*$G41*$I41*$M41*DJ$10)+(DI41/12*10*$F41*$G41*$I41*$M41*DJ$10)</f>
        <v>0</v>
      </c>
      <c r="DK41" s="159"/>
      <c r="DL41" s="107">
        <f>SUM(DK41/12*2*$E41*$G41*$I41*$N41*DL$10)+(DK41/12*10*$F41*$G41*$I41*$N41*DL$10)</f>
        <v>0</v>
      </c>
      <c r="DM41" s="104"/>
      <c r="DN41" s="105">
        <f>(DM41/12*2*$E41*$G41*$I41*$K41*DN$10)+(DM41/12*10*$F41*$G41*$I41*$K41*DN$10)</f>
        <v>0</v>
      </c>
      <c r="DO41" s="104"/>
      <c r="DP41" s="105">
        <f>(DO41/12*2*$E41*$G41*$I41*$K41*DP$10)+(DO41/12*10*$F41*$G41*$I41*$K41*DP$10)</f>
        <v>0</v>
      </c>
      <c r="DQ41" s="159"/>
      <c r="DR41" s="107">
        <f>SUM(DQ41/12*2*$E41*$G41*$I41)+(DQ41/12*10*$F41*$G41*$I41)</f>
        <v>0</v>
      </c>
      <c r="DS41" s="159"/>
      <c r="DT41" s="106"/>
      <c r="DU41" s="104"/>
      <c r="DV41" s="105">
        <f>(DU41/12*2*$E41*$G41*$I41*$K41*DV$10)+(DU41/12*10*$F41*$G41*$I41*$K41*DV$10)</f>
        <v>0</v>
      </c>
      <c r="DW41" s="104"/>
      <c r="DX41" s="105">
        <f>(DW41/12*2*$E41*$G41*$I41*$K41*DX$10)+(DW41/12*10*$F41*$G41*$I41*$K41*DX$10)</f>
        <v>0</v>
      </c>
      <c r="DY41" s="104"/>
      <c r="DZ41" s="106"/>
      <c r="EA41" s="110"/>
      <c r="EB41" s="110"/>
      <c r="EC41" s="125"/>
      <c r="ED41" s="106"/>
      <c r="EE41" s="125"/>
      <c r="EF41" s="125"/>
      <c r="EG41" s="125"/>
      <c r="EH41" s="111">
        <f>(EG41/12*2*$E41*$G41*$I41*$K41)+(EG41/12*10*$F41*$G41*$I41*$K41)</f>
        <v>0</v>
      </c>
      <c r="EI41" s="112">
        <f t="shared" si="83"/>
        <v>0</v>
      </c>
      <c r="EJ41" s="112">
        <f t="shared" si="83"/>
        <v>0</v>
      </c>
    </row>
    <row r="42" spans="1:140" s="148" customFormat="1" ht="15" hidden="1" customHeight="1" x14ac:dyDescent="0.25">
      <c r="A42" s="163">
        <v>9</v>
      </c>
      <c r="B42" s="163"/>
      <c r="C42" s="86" t="s">
        <v>207</v>
      </c>
      <c r="D42" s="155" t="s">
        <v>208</v>
      </c>
      <c r="E42" s="98">
        <v>16026</v>
      </c>
      <c r="F42" s="98">
        <v>16828</v>
      </c>
      <c r="G42" s="156"/>
      <c r="H42" s="100"/>
      <c r="I42" s="90"/>
      <c r="J42" s="266"/>
      <c r="K42" s="164"/>
      <c r="L42" s="164"/>
      <c r="M42" s="164"/>
      <c r="N42" s="147"/>
      <c r="O42" s="167">
        <f t="shared" ref="O42:AA42" si="84">SUM(O43:O44)</f>
        <v>0</v>
      </c>
      <c r="P42" s="167">
        <f t="shared" si="84"/>
        <v>0</v>
      </c>
      <c r="Q42" s="167">
        <f t="shared" si="84"/>
        <v>24</v>
      </c>
      <c r="R42" s="167">
        <f>SUM(R43:R44)</f>
        <v>774082.84799999988</v>
      </c>
      <c r="S42" s="167">
        <f t="shared" si="84"/>
        <v>0</v>
      </c>
      <c r="T42" s="167">
        <f>SUM(T43:T44)</f>
        <v>0</v>
      </c>
      <c r="U42" s="167">
        <f t="shared" si="84"/>
        <v>0</v>
      </c>
      <c r="V42" s="167">
        <f>SUM(V43:V44)</f>
        <v>0</v>
      </c>
      <c r="W42" s="167">
        <f t="shared" si="84"/>
        <v>0</v>
      </c>
      <c r="X42" s="167">
        <f>SUM(X43:X44)</f>
        <v>0</v>
      </c>
      <c r="Y42" s="167">
        <f t="shared" si="84"/>
        <v>0</v>
      </c>
      <c r="Z42" s="167">
        <f>SUM(Z43:Z44)</f>
        <v>0</v>
      </c>
      <c r="AA42" s="167">
        <f t="shared" si="84"/>
        <v>0</v>
      </c>
      <c r="AB42" s="167">
        <f>SUM(AB43:AB44)</f>
        <v>0</v>
      </c>
      <c r="AC42" s="167">
        <f t="shared" ref="AC42:CN42" si="85">SUM(AC43:AC44)</f>
        <v>0</v>
      </c>
      <c r="AD42" s="167">
        <f t="shared" si="85"/>
        <v>0</v>
      </c>
      <c r="AE42" s="167">
        <f t="shared" si="85"/>
        <v>0</v>
      </c>
      <c r="AF42" s="167">
        <f t="shared" si="85"/>
        <v>0</v>
      </c>
      <c r="AG42" s="167">
        <f t="shared" si="85"/>
        <v>0</v>
      </c>
      <c r="AH42" s="167">
        <f t="shared" si="85"/>
        <v>0</v>
      </c>
      <c r="AI42" s="167">
        <f t="shared" si="85"/>
        <v>0</v>
      </c>
      <c r="AJ42" s="167">
        <f t="shared" si="85"/>
        <v>0</v>
      </c>
      <c r="AK42" s="167">
        <f t="shared" si="85"/>
        <v>0</v>
      </c>
      <c r="AL42" s="167">
        <f t="shared" si="85"/>
        <v>0</v>
      </c>
      <c r="AM42" s="167">
        <f t="shared" si="85"/>
        <v>0</v>
      </c>
      <c r="AN42" s="167">
        <f t="shared" si="85"/>
        <v>0</v>
      </c>
      <c r="AO42" s="167">
        <f t="shared" si="85"/>
        <v>0</v>
      </c>
      <c r="AP42" s="167">
        <f t="shared" si="85"/>
        <v>0</v>
      </c>
      <c r="AQ42" s="167">
        <f t="shared" si="85"/>
        <v>0</v>
      </c>
      <c r="AR42" s="167">
        <f t="shared" si="85"/>
        <v>0</v>
      </c>
      <c r="AS42" s="167">
        <f t="shared" si="85"/>
        <v>0</v>
      </c>
      <c r="AT42" s="167">
        <f t="shared" si="85"/>
        <v>0</v>
      </c>
      <c r="AU42" s="167">
        <f t="shared" si="85"/>
        <v>0</v>
      </c>
      <c r="AV42" s="167">
        <f t="shared" si="85"/>
        <v>0</v>
      </c>
      <c r="AW42" s="167">
        <f t="shared" si="85"/>
        <v>0</v>
      </c>
      <c r="AX42" s="167">
        <f t="shared" si="85"/>
        <v>0</v>
      </c>
      <c r="AY42" s="167">
        <f t="shared" si="85"/>
        <v>0</v>
      </c>
      <c r="AZ42" s="167">
        <f t="shared" si="85"/>
        <v>0</v>
      </c>
      <c r="BA42" s="167">
        <f t="shared" si="85"/>
        <v>0</v>
      </c>
      <c r="BB42" s="167">
        <f t="shared" si="85"/>
        <v>0</v>
      </c>
      <c r="BC42" s="167">
        <f t="shared" si="85"/>
        <v>0</v>
      </c>
      <c r="BD42" s="167">
        <f t="shared" si="85"/>
        <v>0</v>
      </c>
      <c r="BE42" s="167">
        <f t="shared" si="85"/>
        <v>0</v>
      </c>
      <c r="BF42" s="167">
        <f t="shared" si="85"/>
        <v>0</v>
      </c>
      <c r="BG42" s="167">
        <f t="shared" si="85"/>
        <v>0</v>
      </c>
      <c r="BH42" s="167">
        <f t="shared" si="85"/>
        <v>0</v>
      </c>
      <c r="BI42" s="167">
        <f t="shared" si="85"/>
        <v>0</v>
      </c>
      <c r="BJ42" s="167">
        <f t="shared" si="85"/>
        <v>0</v>
      </c>
      <c r="BK42" s="167">
        <f t="shared" si="85"/>
        <v>0</v>
      </c>
      <c r="BL42" s="167">
        <f t="shared" si="85"/>
        <v>0</v>
      </c>
      <c r="BM42" s="167">
        <f t="shared" si="85"/>
        <v>0</v>
      </c>
      <c r="BN42" s="167">
        <f t="shared" si="85"/>
        <v>0</v>
      </c>
      <c r="BO42" s="167">
        <f t="shared" si="85"/>
        <v>0</v>
      </c>
      <c r="BP42" s="167">
        <f t="shared" si="85"/>
        <v>0</v>
      </c>
      <c r="BQ42" s="167">
        <f t="shared" si="85"/>
        <v>0</v>
      </c>
      <c r="BR42" s="167">
        <f t="shared" si="85"/>
        <v>0</v>
      </c>
      <c r="BS42" s="167">
        <f t="shared" si="85"/>
        <v>0</v>
      </c>
      <c r="BT42" s="167">
        <f t="shared" si="85"/>
        <v>0</v>
      </c>
      <c r="BU42" s="167">
        <f t="shared" si="85"/>
        <v>0</v>
      </c>
      <c r="BV42" s="167">
        <f t="shared" si="85"/>
        <v>0</v>
      </c>
      <c r="BW42" s="167">
        <f t="shared" si="85"/>
        <v>0</v>
      </c>
      <c r="BX42" s="167">
        <f t="shared" si="85"/>
        <v>0</v>
      </c>
      <c r="BY42" s="167">
        <f t="shared" si="85"/>
        <v>0</v>
      </c>
      <c r="BZ42" s="167">
        <f t="shared" si="85"/>
        <v>0</v>
      </c>
      <c r="CA42" s="167">
        <f t="shared" si="85"/>
        <v>0</v>
      </c>
      <c r="CB42" s="167">
        <f t="shared" si="85"/>
        <v>0</v>
      </c>
      <c r="CC42" s="167">
        <f t="shared" si="85"/>
        <v>0</v>
      </c>
      <c r="CD42" s="167">
        <f t="shared" si="85"/>
        <v>0</v>
      </c>
      <c r="CE42" s="167">
        <f t="shared" si="85"/>
        <v>0</v>
      </c>
      <c r="CF42" s="167">
        <f t="shared" si="85"/>
        <v>0</v>
      </c>
      <c r="CG42" s="167">
        <f t="shared" si="85"/>
        <v>0</v>
      </c>
      <c r="CH42" s="167">
        <f t="shared" si="85"/>
        <v>0</v>
      </c>
      <c r="CI42" s="167">
        <f t="shared" si="85"/>
        <v>0</v>
      </c>
      <c r="CJ42" s="167">
        <f t="shared" si="85"/>
        <v>0</v>
      </c>
      <c r="CK42" s="167">
        <f t="shared" si="85"/>
        <v>0</v>
      </c>
      <c r="CL42" s="167">
        <f t="shared" si="85"/>
        <v>0</v>
      </c>
      <c r="CM42" s="167">
        <f t="shared" si="85"/>
        <v>0</v>
      </c>
      <c r="CN42" s="167">
        <f t="shared" si="85"/>
        <v>0</v>
      </c>
      <c r="CO42" s="167">
        <f t="shared" ref="CO42:EJ42" si="86">SUM(CO43:CO44)</f>
        <v>0</v>
      </c>
      <c r="CP42" s="167">
        <f t="shared" si="86"/>
        <v>0</v>
      </c>
      <c r="CQ42" s="167">
        <f t="shared" si="86"/>
        <v>0</v>
      </c>
      <c r="CR42" s="167">
        <f t="shared" si="86"/>
        <v>0</v>
      </c>
      <c r="CS42" s="167">
        <f t="shared" si="86"/>
        <v>0</v>
      </c>
      <c r="CT42" s="167">
        <f t="shared" si="86"/>
        <v>0</v>
      </c>
      <c r="CU42" s="167">
        <f t="shared" si="86"/>
        <v>0</v>
      </c>
      <c r="CV42" s="167">
        <f t="shared" si="86"/>
        <v>0</v>
      </c>
      <c r="CW42" s="167">
        <f t="shared" si="86"/>
        <v>0</v>
      </c>
      <c r="CX42" s="167">
        <f t="shared" si="86"/>
        <v>0</v>
      </c>
      <c r="CY42" s="167">
        <f t="shared" si="86"/>
        <v>0</v>
      </c>
      <c r="CZ42" s="167">
        <f t="shared" si="86"/>
        <v>0</v>
      </c>
      <c r="DA42" s="167">
        <f t="shared" si="86"/>
        <v>0</v>
      </c>
      <c r="DB42" s="167">
        <f t="shared" si="86"/>
        <v>0</v>
      </c>
      <c r="DC42" s="167">
        <f t="shared" si="86"/>
        <v>0</v>
      </c>
      <c r="DD42" s="167">
        <f t="shared" si="86"/>
        <v>0</v>
      </c>
      <c r="DE42" s="167">
        <f t="shared" si="86"/>
        <v>0</v>
      </c>
      <c r="DF42" s="167">
        <f t="shared" si="86"/>
        <v>0</v>
      </c>
      <c r="DG42" s="167">
        <f t="shared" si="86"/>
        <v>0</v>
      </c>
      <c r="DH42" s="167">
        <f t="shared" si="86"/>
        <v>0</v>
      </c>
      <c r="DI42" s="167">
        <f t="shared" si="86"/>
        <v>0</v>
      </c>
      <c r="DJ42" s="167">
        <f t="shared" si="86"/>
        <v>0</v>
      </c>
      <c r="DK42" s="167">
        <f t="shared" si="86"/>
        <v>0</v>
      </c>
      <c r="DL42" s="167">
        <f t="shared" si="86"/>
        <v>0</v>
      </c>
      <c r="DM42" s="167">
        <f t="shared" si="86"/>
        <v>0</v>
      </c>
      <c r="DN42" s="167">
        <f t="shared" si="86"/>
        <v>0</v>
      </c>
      <c r="DO42" s="167">
        <f t="shared" si="86"/>
        <v>0</v>
      </c>
      <c r="DP42" s="167">
        <f t="shared" si="86"/>
        <v>0</v>
      </c>
      <c r="DQ42" s="167">
        <f t="shared" si="86"/>
        <v>0</v>
      </c>
      <c r="DR42" s="167">
        <f t="shared" si="86"/>
        <v>0</v>
      </c>
      <c r="DS42" s="167">
        <f t="shared" si="86"/>
        <v>0</v>
      </c>
      <c r="DT42" s="167">
        <f t="shared" si="86"/>
        <v>0</v>
      </c>
      <c r="DU42" s="167">
        <f t="shared" si="86"/>
        <v>0</v>
      </c>
      <c r="DV42" s="167">
        <f t="shared" si="86"/>
        <v>0</v>
      </c>
      <c r="DW42" s="167">
        <f t="shared" si="86"/>
        <v>0</v>
      </c>
      <c r="DX42" s="167">
        <f t="shared" si="86"/>
        <v>0</v>
      </c>
      <c r="DY42" s="167">
        <f t="shared" si="86"/>
        <v>0</v>
      </c>
      <c r="DZ42" s="167">
        <f t="shared" si="86"/>
        <v>0</v>
      </c>
      <c r="EA42" s="167">
        <f t="shared" si="86"/>
        <v>0</v>
      </c>
      <c r="EB42" s="167">
        <f t="shared" si="86"/>
        <v>0</v>
      </c>
      <c r="EC42" s="167">
        <f t="shared" si="86"/>
        <v>0</v>
      </c>
      <c r="ED42" s="167">
        <f t="shared" si="86"/>
        <v>0</v>
      </c>
      <c r="EE42" s="167">
        <f t="shared" si="86"/>
        <v>0</v>
      </c>
      <c r="EF42" s="167">
        <f t="shared" si="86"/>
        <v>0</v>
      </c>
      <c r="EG42" s="167"/>
      <c r="EH42" s="167"/>
      <c r="EI42" s="167">
        <f t="shared" si="86"/>
        <v>24</v>
      </c>
      <c r="EJ42" s="167">
        <f t="shared" si="86"/>
        <v>774082.84799999988</v>
      </c>
    </row>
    <row r="43" spans="1:140" s="172" customFormat="1" ht="30" hidden="1" customHeight="1" x14ac:dyDescent="0.25">
      <c r="A43" s="95"/>
      <c r="B43" s="132">
        <v>24</v>
      </c>
      <c r="C43" s="96" t="s">
        <v>209</v>
      </c>
      <c r="D43" s="158" t="s">
        <v>210</v>
      </c>
      <c r="E43" s="98">
        <v>16026</v>
      </c>
      <c r="F43" s="98">
        <v>16828</v>
      </c>
      <c r="G43" s="99">
        <v>1.38</v>
      </c>
      <c r="H43" s="100"/>
      <c r="I43" s="168">
        <v>1</v>
      </c>
      <c r="J43" s="169"/>
      <c r="K43" s="150">
        <v>1.4</v>
      </c>
      <c r="L43" s="150">
        <v>1.68</v>
      </c>
      <c r="M43" s="150">
        <v>2.23</v>
      </c>
      <c r="N43" s="153">
        <v>2.57</v>
      </c>
      <c r="O43" s="104"/>
      <c r="P43" s="105">
        <f>(O43/12*2*$E43*$G43*$I43*$K43*P$10)+(O43/12*10*$F43*$G43*$I43*$K43*P$10)</f>
        <v>0</v>
      </c>
      <c r="Q43" s="154">
        <v>24</v>
      </c>
      <c r="R43" s="105">
        <f>(Q43/12*2*$E43*$G43*$I43*$K43*R$10)+(Q43/12*10*$F43*$G43*$I43*$K43*R$10)</f>
        <v>774082.84799999988</v>
      </c>
      <c r="S43" s="106"/>
      <c r="T43" s="105">
        <f>(S43/12*2*$E43*$G43*$I43*$K43*T$10)+(S43/12*10*$F43*$G43*$I43*$K43*T$10)</f>
        <v>0</v>
      </c>
      <c r="U43" s="104"/>
      <c r="V43" s="105">
        <f>(U43/12*2*$E43*$G43*$I43*$K43*V$10)+(U43/12*10*$F43*$G43*$I43*$K43*V$10)</f>
        <v>0</v>
      </c>
      <c r="W43" s="104"/>
      <c r="X43" s="105">
        <f>(W43/12*2*$E43*$G43*$I43*$K43*X$10)+(W43/12*10*$F43*$G43*$I43*$K43*X$10)</f>
        <v>0</v>
      </c>
      <c r="Y43" s="104"/>
      <c r="Z43" s="105">
        <f>(Y43/12*2*$E43*$G43*$I43*$K43*Z$10)+(Y43/12*10*$F43*$G43*$I43*$K43*Z$10)</f>
        <v>0</v>
      </c>
      <c r="AA43" s="106"/>
      <c r="AB43" s="105">
        <f>(AA43/12*2*$E43*$G43*$I43*$K43*AB$10)+(AA43/12*10*$F43*$G43*$I43*$K43*AB$10)</f>
        <v>0</v>
      </c>
      <c r="AC43" s="106"/>
      <c r="AD43" s="105">
        <f>(AC43/12*2*$E43*$G43*$I43*$K43*AD$10)+(AC43/12*10*$F43*$G43*$I43*$K43*AD$10)</f>
        <v>0</v>
      </c>
      <c r="AE43" s="106"/>
      <c r="AF43" s="106">
        <f>SUM(AE43/12*2*$E43*$G43*$I43*$L43*$AF$10)+(AE43/12*10*$F43*$G43*$I43*$L43*$AF$10)</f>
        <v>0</v>
      </c>
      <c r="AG43" s="170"/>
      <c r="AH43" s="107">
        <f>SUM(AG43/12*2*$E43*$G43*$I43*$L43*$AH$10)+(AG43/12*10*$F43*$G43*$I43*$L43*$AH$10)</f>
        <v>0</v>
      </c>
      <c r="AI43" s="104"/>
      <c r="AJ43" s="105">
        <f>(AI43/12*2*$E43*$G43*$I43*$K43*AJ$10)+(AI43/12*10*$F43*$G43*$I43*$K43*AJ$10)</f>
        <v>0</v>
      </c>
      <c r="AK43" s="104"/>
      <c r="AL43" s="105">
        <f>(AK43/12*2*$E43*$G43*$I43*$K43*AL$10)+(AK43/12*10*$F43*$G43*$I43*$K43*AL$10)</f>
        <v>0</v>
      </c>
      <c r="AM43" s="104"/>
      <c r="AN43" s="105">
        <f>(AM43/12*2*$E43*$G43*$I43*$K43*AN$10)+(AM43/12*10*$F43*$G43*$I43*$K43*AN$10)</f>
        <v>0</v>
      </c>
      <c r="AO43" s="104"/>
      <c r="AP43" s="105">
        <f>(AO43/12*2*$E43*$G43*$I43*$K43*AP$10)+(AO43/12*10*$F43*$G43*$I43*$K43*AP$10)</f>
        <v>0</v>
      </c>
      <c r="AQ43" s="104"/>
      <c r="AR43" s="105">
        <f>(AQ43/12*2*$E43*$G43*$I43*$K43*AR$10)+(AQ43/12*10*$F43*$G43*$I43*$K43*AR$10)</f>
        <v>0</v>
      </c>
      <c r="AS43" s="104"/>
      <c r="AT43" s="105">
        <f>(AS43/12*2*$E43*$G43*$I43*$K43*AT$10)+(AS43/12*10*$F43*$G43*$I43*$K43*AT$10)</f>
        <v>0</v>
      </c>
      <c r="AU43" s="104"/>
      <c r="AV43" s="105">
        <f>(AU43/12*2*$E43*$G43*$I43*$K43*AV$10)+(AU43/12*10*$F43*$G43*$I43*$K43*AV$10)</f>
        <v>0</v>
      </c>
      <c r="AW43" s="104"/>
      <c r="AX43" s="105">
        <f>(AW43/12*2*$E43*$G43*$I43*$K43*AX$10)+(AW43/12*10*$F43*$G43*$I43*$K43*AX$10)</f>
        <v>0</v>
      </c>
      <c r="AY43" s="104"/>
      <c r="AZ43" s="105">
        <f>(AY43/12*2*$E43*$G43*$I43*$K43*AZ$10)+(AY43/12*10*$F43*$G43*$I43*$K43*AZ$10)</f>
        <v>0</v>
      </c>
      <c r="BA43" s="104"/>
      <c r="BB43" s="105">
        <f>(BA43/12*2*$E43*$G43*$I43*$K43*BB$10)+(BA43/12*10*$F43*$G43*$I43*$K43*BB$10)</f>
        <v>0</v>
      </c>
      <c r="BC43" s="104"/>
      <c r="BD43" s="105">
        <f>(BC43/12*2*$E43*$G43*$I43*$K43*BD$10)+(BC43/12*10*$F43*$G43*$I43*$K43*BD$10)</f>
        <v>0</v>
      </c>
      <c r="BE43" s="104"/>
      <c r="BF43" s="105">
        <f>(BE43/12*2*$E43*$G43*$I43*$K43*BF$10)+(BE43/12*10*$F43*$G43*$I43*$K43*BF$10)</f>
        <v>0</v>
      </c>
      <c r="BG43" s="104"/>
      <c r="BH43" s="105">
        <f>(BG43/12*2*$E43*$G43*$I43*$K43*BH$10)+(BG43/12*10*$F43*$G43*$I43*$K43*BH$10)</f>
        <v>0</v>
      </c>
      <c r="BI43" s="104"/>
      <c r="BJ43" s="105">
        <f>(BI43/12*2*$E43*$G43*$I43*$K43*BJ$10)+(BI43/12*10*$F43*$G43*$I43*$K43*BJ$10)</f>
        <v>0</v>
      </c>
      <c r="BK43" s="104"/>
      <c r="BL43" s="105">
        <f>(BK43/12*2*$E43*$G43*$I43*$K43*BL$10)+(BK43/12*10*$F43*$G43*$I43*$K43*BL$10)</f>
        <v>0</v>
      </c>
      <c r="BM43" s="104"/>
      <c r="BN43" s="105">
        <f>(BM43/12*2*$E43*$G43*$I43*$K43*BN$10)+(BM43/12*10*$F43*$G43*$I43*$K43*BN$10)</f>
        <v>0</v>
      </c>
      <c r="BO43" s="109"/>
      <c r="BP43" s="105">
        <f>(BO43/12*2*$E43*$G43*$I43*$K43*BP$10)+(BO43/12*10*$F43*$G43*$I43*$K43*BP$10)</f>
        <v>0</v>
      </c>
      <c r="BQ43" s="104"/>
      <c r="BR43" s="105">
        <f>(BQ43/12*2*$E43*$G43*$I43*$K43*BR$10)+(BQ43/12*10*$F43*$G43*$I43*$K43*BR$10)</f>
        <v>0</v>
      </c>
      <c r="BS43" s="106"/>
      <c r="BT43" s="105">
        <f>(BS43/12*2*$E43*$G43*$I43*$K43*BT$10)+(BS43/12*10*$F43*$G43*$I43*$K43*BT$10)</f>
        <v>0</v>
      </c>
      <c r="BU43" s="104"/>
      <c r="BV43" s="105">
        <f>(BU43/12*2*$E43*$G43*$I43*$K43*BV$10)+(BU43/12*10*$F43*$G43*$I43*$K43*BV$10)</f>
        <v>0</v>
      </c>
      <c r="BW43" s="104"/>
      <c r="BX43" s="105">
        <f>(BW43/12*2*$E43*$G43*$I43*$K43*BX$10)+(BW43/12*10*$F43*$G43*$I43*$K43*BX$10)</f>
        <v>0</v>
      </c>
      <c r="BY43" s="104"/>
      <c r="BZ43" s="105">
        <f>(BY43/12*2*$E43*$G43*$I43*$K43*BZ$10)+(BY43/12*10*$F43*$G43*$I43*$K43*BZ$10)</f>
        <v>0</v>
      </c>
      <c r="CA43" s="104"/>
      <c r="CB43" s="105">
        <f>(CA43/12*2*$E43*$G43*$I43*$K43*CB$10)+(CA43/12*10*$F43*$G43*$I43*$K43*CB$10)</f>
        <v>0</v>
      </c>
      <c r="CC43" s="106"/>
      <c r="CD43" s="107">
        <f>SUM(CC43/12*2*$E43*$G43*$I43*$L43*CD$10)+(CC43/12*10*$F43*$G43*$I43*$L43*$CD$10)</f>
        <v>0</v>
      </c>
      <c r="CE43" s="104"/>
      <c r="CF43" s="107">
        <f>SUM(CE43/12*2*$E43*$G43*$I43*$L43*CF$10)+(CE43/12*10*$F43*$G43*$I43*$L43*CF$10)</f>
        <v>0</v>
      </c>
      <c r="CG43" s="106"/>
      <c r="CH43" s="107">
        <f>SUM(CG43/12*2*$E43*$G43*$I43*$L43*CH$10)+(CG43/12*10*$F43*$G43*$I43*$L43*CH$10)</f>
        <v>0</v>
      </c>
      <c r="CI43" s="106"/>
      <c r="CJ43" s="107">
        <f>SUM(CI43/12*2*$E43*$G43*$I43*$L43*CJ$10)+(CI43/12*10*$F43*$G43*$I43*$L43*CJ$10)</f>
        <v>0</v>
      </c>
      <c r="CK43" s="106"/>
      <c r="CL43" s="107">
        <f>SUM(CK43/12*2*$E43*$G43*$I43*$L43*CL$10)+(CK43/12*10*$F43*$G43*$I43*$L43*CL$10)</f>
        <v>0</v>
      </c>
      <c r="CM43" s="104"/>
      <c r="CN43" s="107">
        <f>SUM(CM43/12*2*$E43*$G43*$I43*$L43*CN$10)+(CM43/12*10*$F43*$G43*$I43*$L43*CN$10)</f>
        <v>0</v>
      </c>
      <c r="CO43" s="104"/>
      <c r="CP43" s="107">
        <f>SUM(CO43/12*2*$E43*$G43*$I43*$L43*CP$10)+(CO43/12*10*$F43*$G43*$I43*$L43*CP$10)</f>
        <v>0</v>
      </c>
      <c r="CQ43" s="106"/>
      <c r="CR43" s="107">
        <f>SUM(CQ43/12*2*$E43*$G43*$I43*$L43*CR$10)+(CQ43/12*10*$F43*$G43*$I43*$L43*CR$10)</f>
        <v>0</v>
      </c>
      <c r="CS43" s="104"/>
      <c r="CT43" s="107">
        <f>SUM(CS43/12*2*$E43*$G43*$I43*$L43*CT$10)+(CS43/12*10*$F43*$G43*$I43*$L43*CT$10)</f>
        <v>0</v>
      </c>
      <c r="CU43" s="104"/>
      <c r="CV43" s="107">
        <f>SUM(CU43/12*2*$E43*$G43*$I43*$L43*CV$10)+(CU43/12*10*$F43*$G43*$I43*$L43*CV$10)</f>
        <v>0</v>
      </c>
      <c r="CW43" s="104"/>
      <c r="CX43" s="107">
        <f>SUM(CW43/12*2*$E43*$G43*$I43*$L43*CX$10)+(CW43/12*10*$F43*$G43*$I43*$L43*CX$10)</f>
        <v>0</v>
      </c>
      <c r="CY43" s="104"/>
      <c r="CZ43" s="107">
        <f>SUM(CY43/12*2*$E43*$G43*$I43*$L43*CZ$10)+(CY43/12*10*$F43*$G43*$I43*$L43*CZ$10)</f>
        <v>0</v>
      </c>
      <c r="DA43" s="104"/>
      <c r="DB43" s="107">
        <f>SUM(DA43/12*2*$E43*$G43*$I43*$L43*DB$10)+(DA43/12*10*$F43*$G43*$I43*$L43*DB$10)</f>
        <v>0</v>
      </c>
      <c r="DC43" s="104"/>
      <c r="DD43" s="107">
        <f>SUM(DC43/12*2*$E43*$G43*$I43*$L43*DD$10)+(DC43/12*10*$F43*$G43*$I43*$L43*DD$10)</f>
        <v>0</v>
      </c>
      <c r="DE43" s="104"/>
      <c r="DF43" s="106">
        <f>SUM(DE43/12*2*$E43*$G43*$I43*$L43*DF$10)+(DE43/12*10*$F43*$G43*$I43*$L43*DF$10)</f>
        <v>0</v>
      </c>
      <c r="DG43" s="104"/>
      <c r="DH43" s="107">
        <f>SUM(DG43/12*2*$E43*$G43*$I43*$L43*DH$10)+(DG43/12*10*$F43*$G43*$I43*$L43*DH$10)</f>
        <v>0</v>
      </c>
      <c r="DI43" s="104"/>
      <c r="DJ43" s="107">
        <f>SUM(DI43/12*2*$E43*$G43*$I43*$M43*DJ$10)+(DI43/12*10*$F43*$G43*$I43*$M43*DJ$10)</f>
        <v>0</v>
      </c>
      <c r="DK43" s="104"/>
      <c r="DL43" s="107">
        <f>SUM(DK43/12*2*$E43*$G43*$I43*$N43*DL$10)+(DK43/12*10*$F43*$G43*$I43*$N43*DL$10)</f>
        <v>0</v>
      </c>
      <c r="DM43" s="104"/>
      <c r="DN43" s="105">
        <f>(DM43/12*2*$E43*$G43*$I43*$K43*DN$10)+(DM43/12*10*$F43*$G43*$I43*$K43*DN$10)</f>
        <v>0</v>
      </c>
      <c r="DO43" s="104"/>
      <c r="DP43" s="105">
        <f>(DO43/12*2*$E43*$G43*$I43*$K43*DP$10)+(DO43/12*10*$F43*$G43*$I43*$K43*DP$10)</f>
        <v>0</v>
      </c>
      <c r="DQ43" s="104"/>
      <c r="DR43" s="107">
        <f>SUM(DQ43/12*2*$E43*$G43*$I43)+(DQ43/12*10*$F43*$G43*$I43)</f>
        <v>0</v>
      </c>
      <c r="DS43" s="104"/>
      <c r="DT43" s="170"/>
      <c r="DU43" s="104"/>
      <c r="DV43" s="105">
        <f>(DU43/12*2*$E43*$G43*$I43*$K43*DV$10)+(DU43/12*10*$F43*$G43*$I43*$K43*DV$10)</f>
        <v>0</v>
      </c>
      <c r="DW43" s="104"/>
      <c r="DX43" s="105">
        <f>(DW43/12*2*$E43*$G43*$I43*$K43*DX$10)+(DW43/12*10*$F43*$G43*$I43*$K43*DX$10)</f>
        <v>0</v>
      </c>
      <c r="DY43" s="171"/>
      <c r="DZ43" s="170"/>
      <c r="EA43" s="110"/>
      <c r="EB43" s="110"/>
      <c r="EC43" s="125"/>
      <c r="ED43" s="106"/>
      <c r="EE43" s="125"/>
      <c r="EF43" s="125"/>
      <c r="EG43" s="125"/>
      <c r="EH43" s="111">
        <f>(EG43/12*2*$E43*$G43*$I43*$K43)+(EG43/12*10*$F43*$G43*$I43*$K43)</f>
        <v>0</v>
      </c>
      <c r="EI43" s="112">
        <f>SUM(O43,Q43,S43,U43,W43,Y43,AA43,AC43,AE43,AG43,AI43,AK43,AM43,AO43,AQ43,AS43,AU43,AW43,AY43,BA43,BC43,BE43,BG43,BI43,BK43,BM43,BO43,BQ43,BS43,BU43,BW43,BY43,CA43,CC43,CE43,CG43,CI43,CK43,CM43,CO43,CQ43,CS43,CU43,CW43,CY43,DA43,DC43,DE43,DG43,DI43,DK43,DM43,DO43,DQ43,DS43,DU43,DW43,DY43,EA43,EC43,EE43)</f>
        <v>24</v>
      </c>
      <c r="EJ43" s="112">
        <f>SUM(P43,R43,T43,V43,X43,Z43,AB43,AD43,AF43,AH43,AJ43,AL43,AN43,AP43,AR43,AT43,AV43,AX43,AZ43,BB43,BD43,BF43,BH43,BJ43,BL43,BN43,BP43,BR43,BT43,BV43,BX43,BZ43,CB43,CD43,CF43,CH43,CJ43,CL43,CN43,CP43,CR43,CT43,CV43,CX43,CZ43,DB43,DD43,DF43,DH43,DJ43,DL43,DN43,DP43,DR43,DT43,DV43,DX43,DZ43,EB43,ED43,EF43)</f>
        <v>774082.84799999988</v>
      </c>
    </row>
    <row r="44" spans="1:140" s="160" customFormat="1" ht="30" hidden="1" customHeight="1" x14ac:dyDescent="0.25">
      <c r="A44" s="95"/>
      <c r="B44" s="132">
        <v>25</v>
      </c>
      <c r="C44" s="96" t="s">
        <v>211</v>
      </c>
      <c r="D44" s="158" t="s">
        <v>212</v>
      </c>
      <c r="E44" s="98">
        <v>16026</v>
      </c>
      <c r="F44" s="98">
        <v>16828</v>
      </c>
      <c r="G44" s="101">
        <v>2.09</v>
      </c>
      <c r="H44" s="100"/>
      <c r="I44" s="168">
        <v>1</v>
      </c>
      <c r="J44" s="169"/>
      <c r="K44" s="150">
        <v>1.4</v>
      </c>
      <c r="L44" s="150">
        <v>1.68</v>
      </c>
      <c r="M44" s="150">
        <v>2.23</v>
      </c>
      <c r="N44" s="153">
        <v>2.57</v>
      </c>
      <c r="O44" s="159"/>
      <c r="P44" s="105">
        <f>(O44/12*2*$E44*$G44*$I44*$K44*P$10)+(O44/12*10*$F44*$G44*$I44*$K44*P$10)</f>
        <v>0</v>
      </c>
      <c r="Q44" s="154"/>
      <c r="R44" s="105">
        <f>(Q44/12*2*$E44*$G44*$I44*$K44*R$10)+(Q44/12*10*$F44*$G44*$I44*$K44*R$10)</f>
        <v>0</v>
      </c>
      <c r="S44" s="154"/>
      <c r="T44" s="105">
        <f>(S44/12*2*$E44*$G44*$I44*$K44*T$10)+(S44/12*10*$F44*$G44*$I44*$K44*T$10)</f>
        <v>0</v>
      </c>
      <c r="U44" s="159"/>
      <c r="V44" s="105">
        <f>(U44/12*2*$E44*$G44*$I44*$K44*V$10)+(U44/12*10*$F44*$G44*$I44*$K44*V$10)</f>
        <v>0</v>
      </c>
      <c r="W44" s="159"/>
      <c r="X44" s="105">
        <f>(W44/12*2*$E44*$G44*$I44*$K44*X$10)+(W44/12*10*$F44*$G44*$I44*$K44*X$10)</f>
        <v>0</v>
      </c>
      <c r="Y44" s="159"/>
      <c r="Z44" s="105">
        <f>(Y44/12*2*$E44*$G44*$I44*$K44*Z$10)+(Y44/12*10*$F44*$G44*$I44*$K44*Z$10)</f>
        <v>0</v>
      </c>
      <c r="AA44" s="154"/>
      <c r="AB44" s="105">
        <f>(AA44/12*2*$E44*$G44*$I44*$K44*AB$10)+(AA44/12*10*$F44*$G44*$I44*$K44*AB$10)</f>
        <v>0</v>
      </c>
      <c r="AC44" s="154"/>
      <c r="AD44" s="105">
        <f>(AC44/12*2*$E44*$G44*$I44*$K44*AD$10)+(AC44/12*10*$F44*$G44*$I44*$K44*AD$10)</f>
        <v>0</v>
      </c>
      <c r="AE44" s="154"/>
      <c r="AF44" s="106">
        <f>SUM(AE44/12*2*$E44*$G44*$I44*$L44*$AF$10)+(AE44/12*10*$F44*$G44*$I44*$L44*$AF$10)</f>
        <v>0</v>
      </c>
      <c r="AG44" s="173"/>
      <c r="AH44" s="107">
        <f>SUM(AG44/12*2*$E44*$G44*$I44*$L44*$AH$10)+(AG44/12*10*$F44*$G44*$I44*$L44*$AH$10)</f>
        <v>0</v>
      </c>
      <c r="AI44" s="159"/>
      <c r="AJ44" s="105">
        <f>(AI44/12*2*$E44*$G44*$I44*$K44*AJ$10)+(AI44/12*10*$F44*$G44*$I44*$K44*AJ$10)</f>
        <v>0</v>
      </c>
      <c r="AK44" s="159"/>
      <c r="AL44" s="105">
        <f>(AK44/12*2*$E44*$G44*$I44*$K44*AL$10)+(AK44/12*10*$F44*$G44*$I44*$K44*AL$10)</f>
        <v>0</v>
      </c>
      <c r="AM44" s="104"/>
      <c r="AN44" s="105">
        <f>(AM44/12*2*$E44*$G44*$I44*$K44*AN$10)+(AM44/12*10*$F44*$G44*$I44*$K44*AN$10)</f>
        <v>0</v>
      </c>
      <c r="AO44" s="159"/>
      <c r="AP44" s="105">
        <f>(AO44/12*2*$E44*$G44*$I44*$K44*AP$10)+(AO44/12*10*$F44*$G44*$I44*$K44*AP$10)</f>
        <v>0</v>
      </c>
      <c r="AQ44" s="159"/>
      <c r="AR44" s="105">
        <f>(AQ44/12*2*$E44*$G44*$I44*$K44*AR$10)+(AQ44/12*10*$F44*$G44*$I44*$K44*AR$10)</f>
        <v>0</v>
      </c>
      <c r="AS44" s="159"/>
      <c r="AT44" s="105">
        <f>(AS44/12*2*$E44*$G44*$I44*$K44*AT$10)+(AS44/12*10*$F44*$G44*$I44*$K44*AT$10)</f>
        <v>0</v>
      </c>
      <c r="AU44" s="159"/>
      <c r="AV44" s="105">
        <f>(AU44/12*2*$E44*$G44*$I44*$K44*AV$10)+(AU44/12*10*$F44*$G44*$I44*$K44*AV$10)</f>
        <v>0</v>
      </c>
      <c r="AW44" s="159"/>
      <c r="AX44" s="105">
        <f>(AW44/12*2*$E44*$G44*$I44*$K44*AX$10)+(AW44/12*10*$F44*$G44*$I44*$K44*AX$10)</f>
        <v>0</v>
      </c>
      <c r="AY44" s="159"/>
      <c r="AZ44" s="105">
        <f>(AY44/12*2*$E44*$G44*$I44*$K44*AZ$10)+(AY44/12*10*$F44*$G44*$I44*$K44*AZ$10)</f>
        <v>0</v>
      </c>
      <c r="BA44" s="159"/>
      <c r="BB44" s="105">
        <f>(BA44/12*2*$E44*$G44*$I44*$K44*BB$10)+(BA44/12*10*$F44*$G44*$I44*$K44*BB$10)</f>
        <v>0</v>
      </c>
      <c r="BC44" s="159"/>
      <c r="BD44" s="105">
        <f>(BC44/12*2*$E44*$G44*$I44*$K44*BD$10)+(BC44/12*10*$F44*$G44*$I44*$K44*BD$10)</f>
        <v>0</v>
      </c>
      <c r="BE44" s="159"/>
      <c r="BF44" s="105">
        <f>(BE44/12*2*$E44*$G44*$I44*$K44*BF$10)+(BE44/12*10*$F44*$G44*$I44*$K44*BF$10)</f>
        <v>0</v>
      </c>
      <c r="BG44" s="159"/>
      <c r="BH44" s="105">
        <f>(BG44/12*2*$E44*$G44*$I44*$K44*BH$10)+(BG44/12*10*$F44*$G44*$I44*$K44*BH$10)</f>
        <v>0</v>
      </c>
      <c r="BI44" s="159"/>
      <c r="BJ44" s="105">
        <f>(BI44/12*2*$E44*$G44*$I44*$K44*BJ$10)+(BI44/12*10*$F44*$G44*$I44*$K44*BJ$10)</f>
        <v>0</v>
      </c>
      <c r="BK44" s="159"/>
      <c r="BL44" s="105">
        <f>(BK44/12*2*$E44*$G44*$I44*$K44*BL$10)+(BK44/12*10*$F44*$G44*$I44*$K44*BL$10)</f>
        <v>0</v>
      </c>
      <c r="BM44" s="159"/>
      <c r="BN44" s="105">
        <f>(BM44/12*2*$E44*$G44*$I44*$K44*BN$10)+(BM44/12*10*$F44*$G44*$I44*$K44*BN$10)</f>
        <v>0</v>
      </c>
      <c r="BO44" s="165"/>
      <c r="BP44" s="105">
        <f>(BO44/12*2*$E44*$G44*$I44*$K44*BP$10)+(BO44/12*10*$F44*$G44*$I44*$K44*BP$10)</f>
        <v>0</v>
      </c>
      <c r="BQ44" s="159"/>
      <c r="BR44" s="105">
        <f>(BQ44/12*2*$E44*$G44*$I44*$K44*BR$10)+(BQ44/12*10*$F44*$G44*$I44*$K44*BR$10)</f>
        <v>0</v>
      </c>
      <c r="BS44" s="154"/>
      <c r="BT44" s="105">
        <f>(BS44/12*2*$E44*$G44*$I44*$K44*BT$10)+(BS44/12*10*$F44*$G44*$I44*$K44*BT$10)</f>
        <v>0</v>
      </c>
      <c r="BU44" s="104"/>
      <c r="BV44" s="105">
        <f>(BU44/12*2*$E44*$G44*$I44*$K44*BV$10)+(BU44/12*10*$F44*$G44*$I44*$K44*BV$10)</f>
        <v>0</v>
      </c>
      <c r="BW44" s="159"/>
      <c r="BX44" s="105">
        <f>(BW44/12*2*$E44*$G44*$I44*$K44*BX$10)+(BW44/12*10*$F44*$G44*$I44*$K44*BX$10)</f>
        <v>0</v>
      </c>
      <c r="BY44" s="159"/>
      <c r="BZ44" s="105">
        <f>(BY44/12*2*$E44*$G44*$I44*$K44*BZ$10)+(BY44/12*10*$F44*$G44*$I44*$K44*BZ$10)</f>
        <v>0</v>
      </c>
      <c r="CA44" s="159"/>
      <c r="CB44" s="105">
        <f>(CA44/12*2*$E44*$G44*$I44*$K44*CB$10)+(CA44/12*10*$F44*$G44*$I44*$K44*CB$10)</f>
        <v>0</v>
      </c>
      <c r="CC44" s="154"/>
      <c r="CD44" s="107">
        <f>SUM(CC44/12*2*$E44*$G44*$I44*$L44*CD$10)+(CC44/12*10*$F44*$G44*$I44*$L44*$CD$10)</f>
        <v>0</v>
      </c>
      <c r="CE44" s="159"/>
      <c r="CF44" s="107">
        <f>SUM(CE44/12*2*$E44*$G44*$I44*$L44*CF$10)+(CE44/12*10*$F44*$G44*$I44*$L44*CF$10)</f>
        <v>0</v>
      </c>
      <c r="CG44" s="154"/>
      <c r="CH44" s="107">
        <f>SUM(CG44/12*2*$E44*$G44*$I44*$L44*CH$10)+(CG44/12*10*$F44*$G44*$I44*$L44*CH$10)</f>
        <v>0</v>
      </c>
      <c r="CI44" s="154"/>
      <c r="CJ44" s="107">
        <f>SUM(CI44/12*2*$E44*$G44*$I44*$L44*CJ$10)+(CI44/12*10*$F44*$G44*$I44*$L44*CJ$10)</f>
        <v>0</v>
      </c>
      <c r="CK44" s="154"/>
      <c r="CL44" s="107">
        <f>SUM(CK44/12*2*$E44*$G44*$I44*$L44*CL$10)+(CK44/12*10*$F44*$G44*$I44*$L44*CL$10)</f>
        <v>0</v>
      </c>
      <c r="CM44" s="159"/>
      <c r="CN44" s="107">
        <f>SUM(CM44/12*2*$E44*$G44*$I44*$L44*CN$10)+(CM44/12*10*$F44*$G44*$I44*$L44*CN$10)</f>
        <v>0</v>
      </c>
      <c r="CO44" s="159"/>
      <c r="CP44" s="107">
        <f>SUM(CO44/12*2*$E44*$G44*$I44*$L44*CP$10)+(CO44/12*10*$F44*$G44*$I44*$L44*CP$10)</f>
        <v>0</v>
      </c>
      <c r="CQ44" s="154"/>
      <c r="CR44" s="107">
        <f>SUM(CQ44/12*2*$E44*$G44*$I44*$L44*CR$10)+(CQ44/12*10*$F44*$G44*$I44*$L44*CR$10)</f>
        <v>0</v>
      </c>
      <c r="CS44" s="159"/>
      <c r="CT44" s="107">
        <f>SUM(CS44/12*2*$E44*$G44*$I44*$L44*CT$10)+(CS44/12*10*$F44*$G44*$I44*$L44*CT$10)</f>
        <v>0</v>
      </c>
      <c r="CU44" s="159"/>
      <c r="CV44" s="107">
        <f>SUM(CU44/12*2*$E44*$G44*$I44*$L44*CV$10)+(CU44/12*10*$F44*$G44*$I44*$L44*CV$10)</f>
        <v>0</v>
      </c>
      <c r="CW44" s="159"/>
      <c r="CX44" s="107">
        <f>SUM(CW44/12*2*$E44*$G44*$I44*$L44*CX$10)+(CW44/12*10*$F44*$G44*$I44*$L44*CX$10)</f>
        <v>0</v>
      </c>
      <c r="CY44" s="159"/>
      <c r="CZ44" s="107">
        <f>SUM(CY44/12*2*$E44*$G44*$I44*$L44*CZ$10)+(CY44/12*10*$F44*$G44*$I44*$L44*CZ$10)</f>
        <v>0</v>
      </c>
      <c r="DA44" s="159"/>
      <c r="DB44" s="107">
        <f>SUM(DA44/12*2*$E44*$G44*$I44*$L44*DB$10)+(DA44/12*10*$F44*$G44*$I44*$L44*DB$10)</f>
        <v>0</v>
      </c>
      <c r="DC44" s="159"/>
      <c r="DD44" s="107">
        <f>SUM(DC44/12*2*$E44*$G44*$I44*$L44*DD$10)+(DC44/12*10*$F44*$G44*$I44*$L44*DD$10)</f>
        <v>0</v>
      </c>
      <c r="DE44" s="159"/>
      <c r="DF44" s="106">
        <f>SUM(DE44/12*2*$E44*$G44*$I44*$L44*DF$10)+(DE44/12*10*$F44*$G44*$I44*$L44*DF$10)</f>
        <v>0</v>
      </c>
      <c r="DG44" s="159"/>
      <c r="DH44" s="107">
        <f>SUM(DG44/12*2*$E44*$G44*$I44*$L44*DH$10)+(DG44/12*10*$F44*$G44*$I44*$L44*DH$10)</f>
        <v>0</v>
      </c>
      <c r="DI44" s="159"/>
      <c r="DJ44" s="107">
        <f>SUM(DI44/12*2*$E44*$G44*$I44*$M44*DJ$10)+(DI44/12*10*$F44*$G44*$I44*$M44*DJ$10)</f>
        <v>0</v>
      </c>
      <c r="DK44" s="159"/>
      <c r="DL44" s="107">
        <f>SUM(DK44/12*2*$E44*$G44*$I44*$N44*DL$10)+(DK44/12*10*$F44*$G44*$I44*$N44*DL$10)</f>
        <v>0</v>
      </c>
      <c r="DM44" s="125"/>
      <c r="DN44" s="105">
        <f>(DM44/12*2*$E44*$G44*$I44*$K44*DN$10)+(DM44/12*10*$F44*$G44*$I44*$K44*DN$10)</f>
        <v>0</v>
      </c>
      <c r="DO44" s="104"/>
      <c r="DP44" s="105">
        <f>(DO44/12*2*$E44*$G44*$I44*$K44*DP$10)+(DO44/12*10*$F44*$G44*$I44*$K44*DP$10)</f>
        <v>0</v>
      </c>
      <c r="DQ44" s="159"/>
      <c r="DR44" s="107">
        <f>SUM(DQ44/12*2*$E44*$G44*$I44)+(DQ44/12*10*$F44*$G44*$I44)</f>
        <v>0</v>
      </c>
      <c r="DS44" s="159"/>
      <c r="DT44" s="170"/>
      <c r="DU44" s="104"/>
      <c r="DV44" s="105">
        <f>(DU44/12*2*$E44*$G44*$I44*$K44*DV$10)+(DU44/12*10*$F44*$G44*$I44*$K44*DV$10)</f>
        <v>0</v>
      </c>
      <c r="DW44" s="104"/>
      <c r="DX44" s="105">
        <f>(DW44/12*2*$E44*$G44*$I44*$K44*DX$10)+(DW44/12*10*$F44*$G44*$I44*$K44*DX$10)</f>
        <v>0</v>
      </c>
      <c r="DY44" s="171"/>
      <c r="DZ44" s="170"/>
      <c r="EA44" s="110"/>
      <c r="EB44" s="110"/>
      <c r="EC44" s="125"/>
      <c r="ED44" s="106"/>
      <c r="EE44" s="125"/>
      <c r="EF44" s="125"/>
      <c r="EG44" s="125"/>
      <c r="EH44" s="111">
        <f>(EG44/12*2*$E44*$G44*$I44*$K44)+(EG44/12*10*$F44*$G44*$I44*$K44)</f>
        <v>0</v>
      </c>
      <c r="EI44" s="112">
        <f>SUM(O44,Q44,S44,U44,W44,Y44,AA44,AC44,AE44,AG44,AI44,AK44,AM44,AO44,AQ44,AS44,AU44,AW44,AY44,BA44,BC44,BE44,BG44,BI44,BK44,BM44,BO44,BQ44,BS44,BU44,BW44,BY44,CA44,CC44,CE44,CG44,CI44,CK44,CM44,CO44,CQ44,CS44,CU44,CW44,CY44,DA44,DC44,DE44,DG44,DI44,DK44,DM44,DO44,DQ44,DS44,DU44,DW44,DY44,EA44,EC44,EE44)</f>
        <v>0</v>
      </c>
      <c r="EJ44" s="112">
        <f>SUM(P44,R44,T44,V44,X44,Z44,AB44,AD44,AF44,AH44,AJ44,AL44,AN44,AP44,AR44,AT44,AV44,AX44,AZ44,BB44,BD44,BF44,BH44,BJ44,BL44,BN44,BP44,BR44,BT44,BV44,BX44,BZ44,CB44,CD44,CF44,CH44,CJ44,CL44,CN44,CP44,CR44,CT44,CV44,CX44,CZ44,DB44,DD44,DF44,DH44,DJ44,DL44,DN44,DP44,DR44,DT44,DV44,DX44,DZ44,EB44,ED44,EF44)</f>
        <v>0</v>
      </c>
    </row>
    <row r="45" spans="1:140" s="148" customFormat="1" ht="15" hidden="1" customHeight="1" x14ac:dyDescent="0.25">
      <c r="A45" s="163">
        <v>10</v>
      </c>
      <c r="B45" s="163"/>
      <c r="C45" s="86" t="s">
        <v>213</v>
      </c>
      <c r="D45" s="155" t="s">
        <v>214</v>
      </c>
      <c r="E45" s="98">
        <v>16026</v>
      </c>
      <c r="F45" s="98">
        <v>16828</v>
      </c>
      <c r="G45" s="156"/>
      <c r="H45" s="100"/>
      <c r="I45" s="90"/>
      <c r="J45" s="266"/>
      <c r="K45" s="164"/>
      <c r="L45" s="164"/>
      <c r="M45" s="164"/>
      <c r="N45" s="174">
        <v>2.57</v>
      </c>
      <c r="O45" s="167">
        <f t="shared" ref="O45:BZ45" si="87">O46</f>
        <v>0</v>
      </c>
      <c r="P45" s="167">
        <f t="shared" si="87"/>
        <v>0</v>
      </c>
      <c r="Q45" s="167">
        <f t="shared" si="87"/>
        <v>29</v>
      </c>
      <c r="R45" s="167">
        <f t="shared" si="87"/>
        <v>1084463.8933333333</v>
      </c>
      <c r="S45" s="167">
        <f t="shared" si="87"/>
        <v>0</v>
      </c>
      <c r="T45" s="167">
        <f t="shared" si="87"/>
        <v>0</v>
      </c>
      <c r="U45" s="167">
        <f t="shared" si="87"/>
        <v>0</v>
      </c>
      <c r="V45" s="167">
        <f t="shared" si="87"/>
        <v>0</v>
      </c>
      <c r="W45" s="167">
        <f t="shared" si="87"/>
        <v>0</v>
      </c>
      <c r="X45" s="167">
        <f t="shared" si="87"/>
        <v>0</v>
      </c>
      <c r="Y45" s="167">
        <f t="shared" si="87"/>
        <v>0</v>
      </c>
      <c r="Z45" s="167">
        <f t="shared" si="87"/>
        <v>0</v>
      </c>
      <c r="AA45" s="167">
        <f t="shared" si="87"/>
        <v>0</v>
      </c>
      <c r="AB45" s="167">
        <f t="shared" si="87"/>
        <v>0</v>
      </c>
      <c r="AC45" s="167">
        <f t="shared" si="87"/>
        <v>0</v>
      </c>
      <c r="AD45" s="167">
        <f t="shared" si="87"/>
        <v>0</v>
      </c>
      <c r="AE45" s="167">
        <f t="shared" si="87"/>
        <v>0</v>
      </c>
      <c r="AF45" s="167">
        <f t="shared" si="87"/>
        <v>0</v>
      </c>
      <c r="AG45" s="167">
        <f t="shared" si="87"/>
        <v>0</v>
      </c>
      <c r="AH45" s="167">
        <f t="shared" si="87"/>
        <v>0</v>
      </c>
      <c r="AI45" s="167">
        <f t="shared" si="87"/>
        <v>0</v>
      </c>
      <c r="AJ45" s="167">
        <f t="shared" si="87"/>
        <v>0</v>
      </c>
      <c r="AK45" s="167">
        <f t="shared" si="87"/>
        <v>0</v>
      </c>
      <c r="AL45" s="167">
        <f t="shared" si="87"/>
        <v>0</v>
      </c>
      <c r="AM45" s="167">
        <f t="shared" si="87"/>
        <v>0</v>
      </c>
      <c r="AN45" s="167">
        <f t="shared" si="87"/>
        <v>0</v>
      </c>
      <c r="AO45" s="167">
        <f t="shared" si="87"/>
        <v>0</v>
      </c>
      <c r="AP45" s="167">
        <f t="shared" si="87"/>
        <v>0</v>
      </c>
      <c r="AQ45" s="167">
        <f t="shared" si="87"/>
        <v>0</v>
      </c>
      <c r="AR45" s="167">
        <f t="shared" si="87"/>
        <v>0</v>
      </c>
      <c r="AS45" s="167">
        <f t="shared" si="87"/>
        <v>0</v>
      </c>
      <c r="AT45" s="167">
        <f t="shared" si="87"/>
        <v>0</v>
      </c>
      <c r="AU45" s="167">
        <f t="shared" si="87"/>
        <v>0</v>
      </c>
      <c r="AV45" s="167">
        <f t="shared" si="87"/>
        <v>0</v>
      </c>
      <c r="AW45" s="167">
        <f t="shared" si="87"/>
        <v>0</v>
      </c>
      <c r="AX45" s="167">
        <f t="shared" si="87"/>
        <v>0</v>
      </c>
      <c r="AY45" s="167">
        <f t="shared" si="87"/>
        <v>0</v>
      </c>
      <c r="AZ45" s="167">
        <f t="shared" si="87"/>
        <v>0</v>
      </c>
      <c r="BA45" s="167">
        <f t="shared" si="87"/>
        <v>0</v>
      </c>
      <c r="BB45" s="167">
        <f t="shared" si="87"/>
        <v>0</v>
      </c>
      <c r="BC45" s="167">
        <f t="shared" si="87"/>
        <v>0</v>
      </c>
      <c r="BD45" s="167">
        <f t="shared" si="87"/>
        <v>0</v>
      </c>
      <c r="BE45" s="167">
        <f t="shared" si="87"/>
        <v>0</v>
      </c>
      <c r="BF45" s="167">
        <f t="shared" si="87"/>
        <v>0</v>
      </c>
      <c r="BG45" s="167">
        <f t="shared" si="87"/>
        <v>0</v>
      </c>
      <c r="BH45" s="167">
        <f t="shared" si="87"/>
        <v>0</v>
      </c>
      <c r="BI45" s="167">
        <f t="shared" si="87"/>
        <v>0</v>
      </c>
      <c r="BJ45" s="167">
        <f t="shared" si="87"/>
        <v>0</v>
      </c>
      <c r="BK45" s="167">
        <f t="shared" si="87"/>
        <v>0</v>
      </c>
      <c r="BL45" s="167">
        <f t="shared" si="87"/>
        <v>0</v>
      </c>
      <c r="BM45" s="167">
        <f t="shared" si="87"/>
        <v>0</v>
      </c>
      <c r="BN45" s="167">
        <f t="shared" si="87"/>
        <v>0</v>
      </c>
      <c r="BO45" s="167">
        <f t="shared" si="87"/>
        <v>0</v>
      </c>
      <c r="BP45" s="167">
        <f t="shared" si="87"/>
        <v>0</v>
      </c>
      <c r="BQ45" s="167">
        <f t="shared" si="87"/>
        <v>0</v>
      </c>
      <c r="BR45" s="167">
        <f t="shared" si="87"/>
        <v>0</v>
      </c>
      <c r="BS45" s="167">
        <f t="shared" si="87"/>
        <v>0</v>
      </c>
      <c r="BT45" s="167">
        <f t="shared" si="87"/>
        <v>0</v>
      </c>
      <c r="BU45" s="167">
        <f t="shared" si="87"/>
        <v>0</v>
      </c>
      <c r="BV45" s="167">
        <f t="shared" si="87"/>
        <v>0</v>
      </c>
      <c r="BW45" s="167">
        <f t="shared" si="87"/>
        <v>0</v>
      </c>
      <c r="BX45" s="167">
        <f t="shared" si="87"/>
        <v>0</v>
      </c>
      <c r="BY45" s="167">
        <f t="shared" si="87"/>
        <v>0</v>
      </c>
      <c r="BZ45" s="167">
        <f t="shared" si="87"/>
        <v>0</v>
      </c>
      <c r="CA45" s="167">
        <f t="shared" ref="CA45:EJ45" si="88">CA46</f>
        <v>0</v>
      </c>
      <c r="CB45" s="167">
        <f t="shared" si="88"/>
        <v>0</v>
      </c>
      <c r="CC45" s="167">
        <f t="shared" si="88"/>
        <v>0</v>
      </c>
      <c r="CD45" s="167">
        <f t="shared" si="88"/>
        <v>0</v>
      </c>
      <c r="CE45" s="167">
        <f t="shared" si="88"/>
        <v>0</v>
      </c>
      <c r="CF45" s="167">
        <f t="shared" si="88"/>
        <v>0</v>
      </c>
      <c r="CG45" s="167">
        <f t="shared" si="88"/>
        <v>0</v>
      </c>
      <c r="CH45" s="167">
        <f t="shared" si="88"/>
        <v>0</v>
      </c>
      <c r="CI45" s="167">
        <f t="shared" si="88"/>
        <v>0</v>
      </c>
      <c r="CJ45" s="167">
        <f t="shared" si="88"/>
        <v>0</v>
      </c>
      <c r="CK45" s="167">
        <f t="shared" si="88"/>
        <v>0</v>
      </c>
      <c r="CL45" s="167">
        <f t="shared" si="88"/>
        <v>0</v>
      </c>
      <c r="CM45" s="167">
        <f t="shared" si="88"/>
        <v>0</v>
      </c>
      <c r="CN45" s="167">
        <f t="shared" si="88"/>
        <v>0</v>
      </c>
      <c r="CO45" s="167">
        <f t="shared" si="88"/>
        <v>0</v>
      </c>
      <c r="CP45" s="167">
        <f t="shared" si="88"/>
        <v>0</v>
      </c>
      <c r="CQ45" s="167">
        <f t="shared" si="88"/>
        <v>0</v>
      </c>
      <c r="CR45" s="167">
        <f t="shared" si="88"/>
        <v>0</v>
      </c>
      <c r="CS45" s="167">
        <f t="shared" si="88"/>
        <v>0</v>
      </c>
      <c r="CT45" s="167">
        <f t="shared" si="88"/>
        <v>0</v>
      </c>
      <c r="CU45" s="167">
        <f t="shared" si="88"/>
        <v>0</v>
      </c>
      <c r="CV45" s="167">
        <f t="shared" si="88"/>
        <v>0</v>
      </c>
      <c r="CW45" s="167">
        <f t="shared" si="88"/>
        <v>0</v>
      </c>
      <c r="CX45" s="167">
        <f t="shared" si="88"/>
        <v>0</v>
      </c>
      <c r="CY45" s="167">
        <f t="shared" si="88"/>
        <v>0</v>
      </c>
      <c r="CZ45" s="167">
        <f t="shared" si="88"/>
        <v>0</v>
      </c>
      <c r="DA45" s="167">
        <f t="shared" si="88"/>
        <v>0</v>
      </c>
      <c r="DB45" s="167">
        <f t="shared" si="88"/>
        <v>0</v>
      </c>
      <c r="DC45" s="167">
        <f t="shared" si="88"/>
        <v>0</v>
      </c>
      <c r="DD45" s="167">
        <f t="shared" si="88"/>
        <v>0</v>
      </c>
      <c r="DE45" s="167">
        <f t="shared" si="88"/>
        <v>0</v>
      </c>
      <c r="DF45" s="167">
        <f t="shared" si="88"/>
        <v>0</v>
      </c>
      <c r="DG45" s="167">
        <f t="shared" si="88"/>
        <v>0</v>
      </c>
      <c r="DH45" s="167">
        <f t="shared" si="88"/>
        <v>0</v>
      </c>
      <c r="DI45" s="167">
        <f t="shared" si="88"/>
        <v>0</v>
      </c>
      <c r="DJ45" s="167">
        <f t="shared" si="88"/>
        <v>0</v>
      </c>
      <c r="DK45" s="167">
        <f t="shared" si="88"/>
        <v>0</v>
      </c>
      <c r="DL45" s="167">
        <f t="shared" si="88"/>
        <v>0</v>
      </c>
      <c r="DM45" s="167">
        <f t="shared" si="88"/>
        <v>0</v>
      </c>
      <c r="DN45" s="167">
        <f t="shared" si="88"/>
        <v>0</v>
      </c>
      <c r="DO45" s="167">
        <f t="shared" si="88"/>
        <v>0</v>
      </c>
      <c r="DP45" s="167">
        <f t="shared" si="88"/>
        <v>0</v>
      </c>
      <c r="DQ45" s="167">
        <f t="shared" si="88"/>
        <v>0</v>
      </c>
      <c r="DR45" s="167">
        <f t="shared" si="88"/>
        <v>0</v>
      </c>
      <c r="DS45" s="167">
        <f t="shared" si="88"/>
        <v>0</v>
      </c>
      <c r="DT45" s="167">
        <f t="shared" si="88"/>
        <v>0</v>
      </c>
      <c r="DU45" s="167">
        <f t="shared" si="88"/>
        <v>0</v>
      </c>
      <c r="DV45" s="167">
        <f t="shared" si="88"/>
        <v>0</v>
      </c>
      <c r="DW45" s="167">
        <f t="shared" si="88"/>
        <v>0</v>
      </c>
      <c r="DX45" s="167">
        <f t="shared" si="88"/>
        <v>0</v>
      </c>
      <c r="DY45" s="167">
        <f t="shared" si="88"/>
        <v>0</v>
      </c>
      <c r="DZ45" s="167">
        <f t="shared" si="88"/>
        <v>0</v>
      </c>
      <c r="EA45" s="167">
        <f t="shared" si="88"/>
        <v>0</v>
      </c>
      <c r="EB45" s="167">
        <f t="shared" si="88"/>
        <v>0</v>
      </c>
      <c r="EC45" s="167">
        <f t="shared" si="88"/>
        <v>0</v>
      </c>
      <c r="ED45" s="167">
        <f t="shared" si="88"/>
        <v>0</v>
      </c>
      <c r="EE45" s="167">
        <f t="shared" si="88"/>
        <v>0</v>
      </c>
      <c r="EF45" s="167">
        <f t="shared" si="88"/>
        <v>0</v>
      </c>
      <c r="EG45" s="167"/>
      <c r="EH45" s="167"/>
      <c r="EI45" s="167">
        <f t="shared" si="88"/>
        <v>29</v>
      </c>
      <c r="EJ45" s="167">
        <f t="shared" si="88"/>
        <v>1084463.8933333333</v>
      </c>
    </row>
    <row r="46" spans="1:140" s="172" customFormat="1" ht="15.75" hidden="1" customHeight="1" x14ac:dyDescent="0.25">
      <c r="A46" s="95"/>
      <c r="B46" s="132">
        <v>26</v>
      </c>
      <c r="C46" s="96" t="s">
        <v>215</v>
      </c>
      <c r="D46" s="158" t="s">
        <v>216</v>
      </c>
      <c r="E46" s="98">
        <v>16026</v>
      </c>
      <c r="F46" s="98">
        <v>16828</v>
      </c>
      <c r="G46" s="99">
        <v>1.6</v>
      </c>
      <c r="H46" s="100"/>
      <c r="I46" s="168">
        <v>1</v>
      </c>
      <c r="J46" s="169"/>
      <c r="K46" s="150">
        <v>1.4</v>
      </c>
      <c r="L46" s="150">
        <v>1.68</v>
      </c>
      <c r="M46" s="150">
        <v>2.23</v>
      </c>
      <c r="N46" s="153">
        <v>2.57</v>
      </c>
      <c r="O46" s="104"/>
      <c r="P46" s="105">
        <f>(O46/12*2*$E46*$G46*$I46*$K46*P$10)+(O46/12*10*$F46*$G46*$I46*$K46*P$10)</f>
        <v>0</v>
      </c>
      <c r="Q46" s="154">
        <v>29</v>
      </c>
      <c r="R46" s="105">
        <f>(Q46/12*2*$E46*$G46*$I46*$K46*R$10)+(Q46/12*10*$F46*$G46*$I46*$K46*R$10)</f>
        <v>1084463.8933333333</v>
      </c>
      <c r="S46" s="106"/>
      <c r="T46" s="105">
        <f>(S46/12*2*$E46*$G46*$I46*$K46*T$10)+(S46/12*10*$F46*$G46*$I46*$K46*T$10)</f>
        <v>0</v>
      </c>
      <c r="U46" s="106"/>
      <c r="V46" s="105">
        <f>(U46/12*2*$E46*$G46*$I46*$K46*V$10)+(U46/12*10*$F46*$G46*$I46*$K46*V$10)</f>
        <v>0</v>
      </c>
      <c r="W46" s="104"/>
      <c r="X46" s="105">
        <f>(W46/12*2*$E46*$G46*$I46*$K46*X$10)+(W46/12*10*$F46*$G46*$I46*$K46*X$10)</f>
        <v>0</v>
      </c>
      <c r="Y46" s="104"/>
      <c r="Z46" s="105">
        <f>(Y46/12*2*$E46*$G46*$I46*$K46*Z$10)+(Y46/12*10*$F46*$G46*$I46*$K46*Z$10)</f>
        <v>0</v>
      </c>
      <c r="AA46" s="106"/>
      <c r="AB46" s="105">
        <f>(AA46/12*2*$E46*$G46*$I46*$K46*AB$10)+(AA46/12*10*$F46*$G46*$I46*$K46*AB$10)</f>
        <v>0</v>
      </c>
      <c r="AC46" s="106"/>
      <c r="AD46" s="105">
        <f>(AC46/12*2*$E46*$G46*$I46*$K46*AD$10)+(AC46/12*10*$F46*$G46*$I46*$K46*AD$10)</f>
        <v>0</v>
      </c>
      <c r="AE46" s="106"/>
      <c r="AF46" s="106">
        <f>SUM(AE46/12*2*$E46*$G46*$I46*$L46*$AF$10)+(AE46/12*10*$F46*$G46*$I46*$L46*$AF$10)</f>
        <v>0</v>
      </c>
      <c r="AG46" s="170"/>
      <c r="AH46" s="107">
        <f>SUM(AG46/12*2*$E46*$G46*$I46*$L46*$AH$10)+(AG46/12*10*$F46*$G46*$I46*$L46*$AH$10)</f>
        <v>0</v>
      </c>
      <c r="AI46" s="104"/>
      <c r="AJ46" s="105">
        <f>(AI46/12*2*$E46*$G46*$I46*$K46*AJ$10)+(AI46/12*10*$F46*$G46*$I46*$K46*AJ$10)</f>
        <v>0</v>
      </c>
      <c r="AK46" s="104"/>
      <c r="AL46" s="105">
        <f>(AK46/12*2*$E46*$G46*$I46*$K46*AL$10)+(AK46/12*10*$F46*$G46*$I46*$K46*AL$10)</f>
        <v>0</v>
      </c>
      <c r="AM46" s="104"/>
      <c r="AN46" s="105">
        <f>(AM46/12*2*$E46*$G46*$I46*$K46*AN$10)+(AM46/12*10*$F46*$G46*$I46*$K46*AN$10)</f>
        <v>0</v>
      </c>
      <c r="AO46" s="104"/>
      <c r="AP46" s="105">
        <f>(AO46/12*2*$E46*$G46*$I46*$K46*AP$10)+(AO46/12*10*$F46*$G46*$I46*$K46*AP$10)</f>
        <v>0</v>
      </c>
      <c r="AQ46" s="104"/>
      <c r="AR46" s="105">
        <f>(AQ46/12*2*$E46*$G46*$I46*$K46*AR$10)+(AQ46/12*10*$F46*$G46*$I46*$K46*AR$10)</f>
        <v>0</v>
      </c>
      <c r="AS46" s="104"/>
      <c r="AT46" s="105">
        <f>(AS46/12*2*$E46*$G46*$I46*$K46*AT$10)+(AS46/12*10*$F46*$G46*$I46*$K46*AT$10)</f>
        <v>0</v>
      </c>
      <c r="AU46" s="104"/>
      <c r="AV46" s="105">
        <f>(AU46/12*2*$E46*$G46*$I46*$K46*AV$10)+(AU46/12*10*$F46*$G46*$I46*$K46*AV$10)</f>
        <v>0</v>
      </c>
      <c r="AW46" s="104"/>
      <c r="AX46" s="105">
        <f>(AW46/12*2*$E46*$G46*$I46*$K46*AX$10)+(AW46/12*10*$F46*$G46*$I46*$K46*AX$10)</f>
        <v>0</v>
      </c>
      <c r="AY46" s="104"/>
      <c r="AZ46" s="105">
        <f>(AY46/12*2*$E46*$G46*$I46*$K46*AZ$10)+(AY46/12*10*$F46*$G46*$I46*$K46*AZ$10)</f>
        <v>0</v>
      </c>
      <c r="BA46" s="104"/>
      <c r="BB46" s="105">
        <f>(BA46/12*2*$E46*$G46*$I46*$K46*BB$10)+(BA46/12*10*$F46*$G46*$I46*$K46*BB$10)</f>
        <v>0</v>
      </c>
      <c r="BC46" s="104"/>
      <c r="BD46" s="105">
        <f>(BC46/12*2*$E46*$G46*$I46*$K46*BD$10)+(BC46/12*10*$F46*$G46*$I46*$K46*BD$10)</f>
        <v>0</v>
      </c>
      <c r="BE46" s="104"/>
      <c r="BF46" s="105">
        <f>(BE46/12*2*$E46*$G46*$I46*$K46*BF$10)+(BE46/12*10*$F46*$G46*$I46*$K46*BF$10)</f>
        <v>0</v>
      </c>
      <c r="BG46" s="104"/>
      <c r="BH46" s="105">
        <f>(BG46/12*2*$E46*$G46*$I46*$K46*BH$10)+(BG46/12*10*$F46*$G46*$I46*$K46*BH$10)</f>
        <v>0</v>
      </c>
      <c r="BI46" s="104"/>
      <c r="BJ46" s="105">
        <f>(BI46/12*2*$E46*$G46*$I46*$K46*BJ$10)+(BI46/12*10*$F46*$G46*$I46*$K46*BJ$10)</f>
        <v>0</v>
      </c>
      <c r="BK46" s="104"/>
      <c r="BL46" s="105">
        <f>(BK46/12*2*$E46*$G46*$I46*$K46*BL$10)+(BK46/12*10*$F46*$G46*$I46*$K46*BL$10)</f>
        <v>0</v>
      </c>
      <c r="BM46" s="104"/>
      <c r="BN46" s="105">
        <f>(BM46/12*2*$E46*$G46*$I46*$K46*BN$10)+(BM46/12*10*$F46*$G46*$I46*$K46*BN$10)</f>
        <v>0</v>
      </c>
      <c r="BO46" s="109"/>
      <c r="BP46" s="105">
        <f>(BO46/12*2*$E46*$G46*$I46*$K46*BP$10)+(BO46/12*10*$F46*$G46*$I46*$K46*BP$10)</f>
        <v>0</v>
      </c>
      <c r="BQ46" s="104"/>
      <c r="BR46" s="105">
        <f>(BQ46/12*2*$E46*$G46*$I46*$K46*BR$10)+(BQ46/12*10*$F46*$G46*$I46*$K46*BR$10)</f>
        <v>0</v>
      </c>
      <c r="BS46" s="106"/>
      <c r="BT46" s="105">
        <f>(BS46/12*2*$E46*$G46*$I46*$K46*BT$10)+(BS46/12*10*$F46*$G46*$I46*$K46*BT$10)</f>
        <v>0</v>
      </c>
      <c r="BU46" s="104"/>
      <c r="BV46" s="105">
        <f>(BU46/12*2*$E46*$G46*$I46*$K46*BV$10)+(BU46/12*10*$F46*$G46*$I46*$K46*BV$10)</f>
        <v>0</v>
      </c>
      <c r="BW46" s="104"/>
      <c r="BX46" s="105">
        <f>(BW46/12*2*$E46*$G46*$I46*$K46*BX$10)+(BW46/12*10*$F46*$G46*$I46*$K46*BX$10)</f>
        <v>0</v>
      </c>
      <c r="BY46" s="104"/>
      <c r="BZ46" s="105">
        <f>(BY46/12*2*$E46*$G46*$I46*$K46*BZ$10)+(BY46/12*10*$F46*$G46*$I46*$K46*BZ$10)</f>
        <v>0</v>
      </c>
      <c r="CA46" s="125"/>
      <c r="CB46" s="105">
        <f>(CA46/12*2*$E46*$G46*$I46*$K46*CB$10)+(CA46/12*10*$F46*$G46*$I46*$K46*CB$10)</f>
        <v>0</v>
      </c>
      <c r="CC46" s="106"/>
      <c r="CD46" s="107">
        <f>SUM(CC46/12*2*$E46*$G46*$I46*$L46*CD$10)+(CC46/12*10*$F46*$G46*$I46*$L46*$CD$10)</f>
        <v>0</v>
      </c>
      <c r="CE46" s="104"/>
      <c r="CF46" s="107">
        <f>SUM(CE46/12*2*$E46*$G46*$I46*$L46*CF$10)+(CE46/12*10*$F46*$G46*$I46*$L46*CF$10)</f>
        <v>0</v>
      </c>
      <c r="CG46" s="106"/>
      <c r="CH46" s="107">
        <f>SUM(CG46/12*2*$E46*$G46*$I46*$L46*CH$10)+(CG46/12*10*$F46*$G46*$I46*$L46*CH$10)</f>
        <v>0</v>
      </c>
      <c r="CI46" s="106"/>
      <c r="CJ46" s="107">
        <f>SUM(CI46/12*2*$E46*$G46*$I46*$L46*CJ$10)+(CI46/12*10*$F46*$G46*$I46*$L46*CJ$10)</f>
        <v>0</v>
      </c>
      <c r="CK46" s="106"/>
      <c r="CL46" s="107">
        <f>SUM(CK46/12*2*$E46*$G46*$I46*$L46*CL$10)+(CK46/12*10*$F46*$G46*$I46*$L46*CL$10)</f>
        <v>0</v>
      </c>
      <c r="CM46" s="104"/>
      <c r="CN46" s="107">
        <f>SUM(CM46/12*2*$E46*$G46*$I46*$L46*CN$10)+(CM46/12*10*$F46*$G46*$I46*$L46*CN$10)</f>
        <v>0</v>
      </c>
      <c r="CO46" s="104"/>
      <c r="CP46" s="107">
        <f>SUM(CO46/12*2*$E46*$G46*$I46*$L46*CP$10)+(CO46/12*10*$F46*$G46*$I46*$L46*CP$10)</f>
        <v>0</v>
      </c>
      <c r="CQ46" s="106"/>
      <c r="CR46" s="107">
        <f>SUM(CQ46/12*2*$E46*$G46*$I46*$L46*CR$10)+(CQ46/12*10*$F46*$G46*$I46*$L46*CR$10)</f>
        <v>0</v>
      </c>
      <c r="CS46" s="104"/>
      <c r="CT46" s="107">
        <f>SUM(CS46/12*2*$E46*$G46*$I46*$L46*CT$10)+(CS46/12*10*$F46*$G46*$I46*$L46*CT$10)</f>
        <v>0</v>
      </c>
      <c r="CU46" s="104"/>
      <c r="CV46" s="107">
        <f>SUM(CU46/12*2*$E46*$G46*$I46*$L46*CV$10)+(CU46/12*10*$F46*$G46*$I46*$L46*CV$10)</f>
        <v>0</v>
      </c>
      <c r="CW46" s="104"/>
      <c r="CX46" s="107">
        <f>SUM(CW46/12*2*$E46*$G46*$I46*$L46*CX$10)+(CW46/12*10*$F46*$G46*$I46*$L46*CX$10)</f>
        <v>0</v>
      </c>
      <c r="CY46" s="104"/>
      <c r="CZ46" s="107">
        <f>SUM(CY46/12*2*$E46*$G46*$I46*$L46*CZ$10)+(CY46/12*10*$F46*$G46*$I46*$L46*CZ$10)</f>
        <v>0</v>
      </c>
      <c r="DA46" s="104"/>
      <c r="DB46" s="107">
        <f>SUM(DA46/12*2*$E46*$G46*$I46*$L46*DB$10)+(DA46/12*10*$F46*$G46*$I46*$L46*DB$10)</f>
        <v>0</v>
      </c>
      <c r="DC46" s="104"/>
      <c r="DD46" s="107">
        <f>SUM(DC46/12*2*$E46*$G46*$I46*$L46*DD$10)+(DC46/12*10*$F46*$G46*$I46*$L46*DD$10)</f>
        <v>0</v>
      </c>
      <c r="DE46" s="104"/>
      <c r="DF46" s="106">
        <f>SUM(DE46/12*2*$E46*$G46*$I46*$L46*DF$10)+(DE46/12*10*$F46*$G46*$I46*$L46*DF$10)</f>
        <v>0</v>
      </c>
      <c r="DG46" s="104"/>
      <c r="DH46" s="107">
        <f>SUM(DG46/12*2*$E46*$G46*$I46*$L46*DH$10)+(DG46/12*10*$F46*$G46*$I46*$L46*DH$10)</f>
        <v>0</v>
      </c>
      <c r="DI46" s="104"/>
      <c r="DJ46" s="107">
        <f>SUM(DI46/12*2*$E46*$G46*$I46*$M46*DJ$10)+(DI46/12*10*$F46*$G46*$I46*$M46*DJ$10)</f>
        <v>0</v>
      </c>
      <c r="DK46" s="104"/>
      <c r="DL46" s="107">
        <f>SUM(DK46/12*2*$E46*$G46*$I46*$N46*DL$10)+(DK46/12*10*$F46*$G46*$I46*$N46*DL$10)</f>
        <v>0</v>
      </c>
      <c r="DM46" s="104"/>
      <c r="DN46" s="105">
        <f>(DM46/12*2*$E46*$G46*$I46*$K46*DN$10)+(DM46/12*10*$F46*$G46*$I46*$K46*DN$10)</f>
        <v>0</v>
      </c>
      <c r="DO46" s="104"/>
      <c r="DP46" s="105">
        <f>(DO46/12*2*$E46*$G46*$I46*$K46*DP$10)+(DO46/12*10*$F46*$G46*$I46*$K46*DP$10)</f>
        <v>0</v>
      </c>
      <c r="DQ46" s="104"/>
      <c r="DR46" s="107">
        <f>SUM(DQ46/12*2*$E46*$G46*$I46)+(DQ46/12*10*$F46*$G46*$I46)</f>
        <v>0</v>
      </c>
      <c r="DS46" s="104"/>
      <c r="DT46" s="170"/>
      <c r="DU46" s="104"/>
      <c r="DV46" s="105">
        <f>(DU46/12*2*$E46*$G46*$I46*$K46*DV$10)+(DU46/12*10*$F46*$G46*$I46*$K46*DV$10)</f>
        <v>0</v>
      </c>
      <c r="DW46" s="104"/>
      <c r="DX46" s="105">
        <f>(DW46/12*2*$E46*$G46*$I46*$K46*DX$10)+(DW46/12*10*$F46*$G46*$I46*$K46*DX$10)</f>
        <v>0</v>
      </c>
      <c r="DY46" s="171"/>
      <c r="DZ46" s="170"/>
      <c r="EA46" s="110"/>
      <c r="EB46" s="110"/>
      <c r="EC46" s="125"/>
      <c r="ED46" s="106"/>
      <c r="EE46" s="125"/>
      <c r="EF46" s="125"/>
      <c r="EG46" s="125"/>
      <c r="EH46" s="111">
        <f>(EG46/12*2*$E46*$G46*$I46*$K46)+(EG46/12*10*$F46*$G46*$I46*$K46)</f>
        <v>0</v>
      </c>
      <c r="EI46" s="112">
        <f>SUM(O46,Q46,S46,U46,W46,Y46,AA46,AC46,AE46,AG46,AI46,AK46,AM46,AO46,AQ46,AS46,AU46,AW46,AY46,BA46,BC46,BE46,BG46,BI46,BK46,BM46,BO46,BQ46,BS46,BU46,BW46,BY46,CA46,CC46,CE46,CG46,CI46,CK46,CM46,CO46,CQ46,CS46,CU46,CW46,CY46,DA46,DC46,DE46,DG46,DI46,DK46,DM46,DO46,DQ46,DS46,DU46,DW46,DY46,EA46,EC46,EE46)</f>
        <v>29</v>
      </c>
      <c r="EJ46" s="112">
        <f>SUM(P46,R46,T46,V46,X46,Z46,AB46,AD46,AF46,AH46,AJ46,AL46,AN46,AP46,AR46,AT46,AV46,AX46,AZ46,BB46,BD46,BF46,BH46,BJ46,BL46,BN46,BP46,BR46,BT46,BV46,BX46,BZ46,CB46,CD46,CF46,CH46,CJ46,CL46,CN46,CP46,CR46,CT46,CV46,CX46,CZ46,DB46,DD46,DF46,DH46,DJ46,DL46,DN46,DP46,DR46,DT46,DV46,DX46,DZ46,EB46,ED46,EF46)</f>
        <v>1084463.8933333333</v>
      </c>
    </row>
    <row r="47" spans="1:140" s="148" customFormat="1" ht="15" hidden="1" customHeight="1" x14ac:dyDescent="0.25">
      <c r="A47" s="163">
        <v>11</v>
      </c>
      <c r="B47" s="163"/>
      <c r="C47" s="86" t="s">
        <v>217</v>
      </c>
      <c r="D47" s="155" t="s">
        <v>218</v>
      </c>
      <c r="E47" s="98">
        <v>16026</v>
      </c>
      <c r="F47" s="98">
        <v>16828</v>
      </c>
      <c r="G47" s="156"/>
      <c r="H47" s="100"/>
      <c r="I47" s="90"/>
      <c r="J47" s="266"/>
      <c r="K47" s="164"/>
      <c r="L47" s="164"/>
      <c r="M47" s="164"/>
      <c r="N47" s="174">
        <v>2.57</v>
      </c>
      <c r="O47" s="131">
        <f t="shared" ref="O47:AA47" si="89">SUM(O48:O49)</f>
        <v>0</v>
      </c>
      <c r="P47" s="131">
        <f t="shared" si="89"/>
        <v>0</v>
      </c>
      <c r="Q47" s="131">
        <f t="shared" si="89"/>
        <v>110</v>
      </c>
      <c r="R47" s="131">
        <f>SUM(R48:R49)</f>
        <v>3739530.6666666665</v>
      </c>
      <c r="S47" s="131">
        <f t="shared" si="89"/>
        <v>0</v>
      </c>
      <c r="T47" s="131">
        <f>SUM(T48:T49)</f>
        <v>0</v>
      </c>
      <c r="U47" s="131">
        <f t="shared" si="89"/>
        <v>0</v>
      </c>
      <c r="V47" s="131">
        <f>SUM(V48:V49)</f>
        <v>0</v>
      </c>
      <c r="W47" s="131">
        <f t="shared" si="89"/>
        <v>0</v>
      </c>
      <c r="X47" s="131">
        <f>SUM(X48:X49)</f>
        <v>0</v>
      </c>
      <c r="Y47" s="131">
        <f t="shared" si="89"/>
        <v>0</v>
      </c>
      <c r="Z47" s="131">
        <f>SUM(Z48:Z49)</f>
        <v>0</v>
      </c>
      <c r="AA47" s="131">
        <f t="shared" si="89"/>
        <v>0</v>
      </c>
      <c r="AB47" s="131">
        <f>SUM(AB48:AB49)</f>
        <v>0</v>
      </c>
      <c r="AC47" s="131">
        <f t="shared" ref="AC47:CN47" si="90">SUM(AC48:AC49)</f>
        <v>0</v>
      </c>
      <c r="AD47" s="131">
        <f t="shared" si="90"/>
        <v>0</v>
      </c>
      <c r="AE47" s="131">
        <f t="shared" si="90"/>
        <v>0</v>
      </c>
      <c r="AF47" s="131">
        <f t="shared" si="90"/>
        <v>0</v>
      </c>
      <c r="AG47" s="131">
        <f t="shared" si="90"/>
        <v>0</v>
      </c>
      <c r="AH47" s="131">
        <f t="shared" si="90"/>
        <v>0</v>
      </c>
      <c r="AI47" s="131">
        <f t="shared" si="90"/>
        <v>0</v>
      </c>
      <c r="AJ47" s="131">
        <f t="shared" si="90"/>
        <v>0</v>
      </c>
      <c r="AK47" s="131">
        <f t="shared" si="90"/>
        <v>20</v>
      </c>
      <c r="AL47" s="131">
        <f t="shared" si="90"/>
        <v>635720.21333333349</v>
      </c>
      <c r="AM47" s="131">
        <f t="shared" si="90"/>
        <v>50</v>
      </c>
      <c r="AN47" s="131">
        <f t="shared" si="90"/>
        <v>1589300.5333333334</v>
      </c>
      <c r="AO47" s="131">
        <f t="shared" si="90"/>
        <v>0</v>
      </c>
      <c r="AP47" s="131">
        <f t="shared" si="90"/>
        <v>0</v>
      </c>
      <c r="AQ47" s="131">
        <f t="shared" si="90"/>
        <v>0</v>
      </c>
      <c r="AR47" s="131">
        <f t="shared" si="90"/>
        <v>0</v>
      </c>
      <c r="AS47" s="131">
        <f t="shared" si="90"/>
        <v>0</v>
      </c>
      <c r="AT47" s="131">
        <f t="shared" si="90"/>
        <v>0</v>
      </c>
      <c r="AU47" s="131">
        <f t="shared" si="90"/>
        <v>0</v>
      </c>
      <c r="AV47" s="131">
        <f t="shared" si="90"/>
        <v>0</v>
      </c>
      <c r="AW47" s="131">
        <f t="shared" si="90"/>
        <v>0</v>
      </c>
      <c r="AX47" s="131">
        <f t="shared" si="90"/>
        <v>0</v>
      </c>
      <c r="AY47" s="131">
        <f t="shared" si="90"/>
        <v>0</v>
      </c>
      <c r="AZ47" s="131">
        <f t="shared" si="90"/>
        <v>0</v>
      </c>
      <c r="BA47" s="131">
        <f t="shared" si="90"/>
        <v>0</v>
      </c>
      <c r="BB47" s="131">
        <f t="shared" si="90"/>
        <v>0</v>
      </c>
      <c r="BC47" s="131">
        <f t="shared" si="90"/>
        <v>0</v>
      </c>
      <c r="BD47" s="131">
        <f t="shared" si="90"/>
        <v>0</v>
      </c>
      <c r="BE47" s="131">
        <f t="shared" si="90"/>
        <v>0</v>
      </c>
      <c r="BF47" s="131">
        <f t="shared" si="90"/>
        <v>0</v>
      </c>
      <c r="BG47" s="131">
        <f t="shared" si="90"/>
        <v>15</v>
      </c>
      <c r="BH47" s="131">
        <f t="shared" si="90"/>
        <v>501097.10933333333</v>
      </c>
      <c r="BI47" s="131">
        <f t="shared" si="90"/>
        <v>0</v>
      </c>
      <c r="BJ47" s="131">
        <f t="shared" si="90"/>
        <v>0</v>
      </c>
      <c r="BK47" s="131">
        <f t="shared" si="90"/>
        <v>0</v>
      </c>
      <c r="BL47" s="131">
        <f t="shared" si="90"/>
        <v>0</v>
      </c>
      <c r="BM47" s="131">
        <f t="shared" si="90"/>
        <v>0</v>
      </c>
      <c r="BN47" s="131">
        <f t="shared" si="90"/>
        <v>0</v>
      </c>
      <c r="BO47" s="131">
        <f t="shared" si="90"/>
        <v>0</v>
      </c>
      <c r="BP47" s="131">
        <f t="shared" si="90"/>
        <v>0</v>
      </c>
      <c r="BQ47" s="131">
        <f t="shared" si="90"/>
        <v>0</v>
      </c>
      <c r="BR47" s="131">
        <f t="shared" si="90"/>
        <v>0</v>
      </c>
      <c r="BS47" s="131">
        <f t="shared" si="90"/>
        <v>0</v>
      </c>
      <c r="BT47" s="131">
        <f t="shared" si="90"/>
        <v>0</v>
      </c>
      <c r="BU47" s="131">
        <f t="shared" si="90"/>
        <v>0</v>
      </c>
      <c r="BV47" s="131">
        <f t="shared" si="90"/>
        <v>0</v>
      </c>
      <c r="BW47" s="131">
        <f t="shared" si="90"/>
        <v>0</v>
      </c>
      <c r="BX47" s="131">
        <f t="shared" si="90"/>
        <v>0</v>
      </c>
      <c r="BY47" s="131">
        <f t="shared" si="90"/>
        <v>0</v>
      </c>
      <c r="BZ47" s="131">
        <f t="shared" si="90"/>
        <v>0</v>
      </c>
      <c r="CA47" s="131">
        <f t="shared" si="90"/>
        <v>0</v>
      </c>
      <c r="CB47" s="131">
        <f t="shared" si="90"/>
        <v>0</v>
      </c>
      <c r="CC47" s="131">
        <f t="shared" si="90"/>
        <v>14</v>
      </c>
      <c r="CD47" s="131">
        <f t="shared" si="90"/>
        <v>534004.97920000006</v>
      </c>
      <c r="CE47" s="131">
        <f t="shared" si="90"/>
        <v>0</v>
      </c>
      <c r="CF47" s="131">
        <f t="shared" si="90"/>
        <v>0</v>
      </c>
      <c r="CG47" s="131">
        <f t="shared" si="90"/>
        <v>0</v>
      </c>
      <c r="CH47" s="131">
        <f t="shared" si="90"/>
        <v>0</v>
      </c>
      <c r="CI47" s="131">
        <f t="shared" si="90"/>
        <v>5</v>
      </c>
      <c r="CJ47" s="131">
        <f t="shared" si="90"/>
        <v>190716.06400000004</v>
      </c>
      <c r="CK47" s="131">
        <f t="shared" si="90"/>
        <v>0</v>
      </c>
      <c r="CL47" s="131">
        <f t="shared" si="90"/>
        <v>0</v>
      </c>
      <c r="CM47" s="131">
        <f t="shared" si="90"/>
        <v>0</v>
      </c>
      <c r="CN47" s="131">
        <f t="shared" si="90"/>
        <v>0</v>
      </c>
      <c r="CO47" s="131">
        <f t="shared" ref="CO47:EF47" si="91">SUM(CO48:CO49)</f>
        <v>0</v>
      </c>
      <c r="CP47" s="131">
        <f t="shared" si="91"/>
        <v>0</v>
      </c>
      <c r="CQ47" s="131">
        <f t="shared" si="91"/>
        <v>0</v>
      </c>
      <c r="CR47" s="131">
        <f t="shared" si="91"/>
        <v>0</v>
      </c>
      <c r="CS47" s="131">
        <f t="shared" si="91"/>
        <v>0</v>
      </c>
      <c r="CT47" s="131">
        <f t="shared" si="91"/>
        <v>0</v>
      </c>
      <c r="CU47" s="131">
        <f t="shared" si="91"/>
        <v>0</v>
      </c>
      <c r="CV47" s="131">
        <f t="shared" si="91"/>
        <v>0</v>
      </c>
      <c r="CW47" s="131">
        <f t="shared" si="91"/>
        <v>0</v>
      </c>
      <c r="CX47" s="131">
        <f t="shared" si="91"/>
        <v>0</v>
      </c>
      <c r="CY47" s="131">
        <f t="shared" si="91"/>
        <v>0</v>
      </c>
      <c r="CZ47" s="131">
        <f t="shared" si="91"/>
        <v>0</v>
      </c>
      <c r="DA47" s="131">
        <f t="shared" si="91"/>
        <v>0</v>
      </c>
      <c r="DB47" s="131">
        <f t="shared" si="91"/>
        <v>0</v>
      </c>
      <c r="DC47" s="131">
        <f t="shared" si="91"/>
        <v>0</v>
      </c>
      <c r="DD47" s="131">
        <f t="shared" si="91"/>
        <v>0</v>
      </c>
      <c r="DE47" s="131">
        <f t="shared" si="91"/>
        <v>0</v>
      </c>
      <c r="DF47" s="131">
        <f t="shared" si="91"/>
        <v>0</v>
      </c>
      <c r="DG47" s="131">
        <f t="shared" si="91"/>
        <v>0</v>
      </c>
      <c r="DH47" s="131">
        <f t="shared" si="91"/>
        <v>0</v>
      </c>
      <c r="DI47" s="131">
        <f t="shared" si="91"/>
        <v>0</v>
      </c>
      <c r="DJ47" s="131">
        <f t="shared" si="91"/>
        <v>0</v>
      </c>
      <c r="DK47" s="131">
        <f t="shared" si="91"/>
        <v>0</v>
      </c>
      <c r="DL47" s="131">
        <f t="shared" si="91"/>
        <v>0</v>
      </c>
      <c r="DM47" s="131">
        <f t="shared" si="91"/>
        <v>0</v>
      </c>
      <c r="DN47" s="131">
        <f t="shared" si="91"/>
        <v>0</v>
      </c>
      <c r="DO47" s="131">
        <f t="shared" si="91"/>
        <v>0</v>
      </c>
      <c r="DP47" s="131">
        <f t="shared" si="91"/>
        <v>0</v>
      </c>
      <c r="DQ47" s="131">
        <f t="shared" si="91"/>
        <v>0</v>
      </c>
      <c r="DR47" s="131">
        <f t="shared" si="91"/>
        <v>0</v>
      </c>
      <c r="DS47" s="131">
        <f t="shared" si="91"/>
        <v>0</v>
      </c>
      <c r="DT47" s="131">
        <f t="shared" si="91"/>
        <v>0</v>
      </c>
      <c r="DU47" s="131">
        <f t="shared" si="91"/>
        <v>0</v>
      </c>
      <c r="DV47" s="131">
        <f t="shared" si="91"/>
        <v>0</v>
      </c>
      <c r="DW47" s="131">
        <f t="shared" si="91"/>
        <v>0</v>
      </c>
      <c r="DX47" s="131">
        <f t="shared" si="91"/>
        <v>0</v>
      </c>
      <c r="DY47" s="131">
        <f t="shared" si="91"/>
        <v>0</v>
      </c>
      <c r="DZ47" s="131">
        <f t="shared" si="91"/>
        <v>0</v>
      </c>
      <c r="EA47" s="131">
        <f t="shared" si="91"/>
        <v>0</v>
      </c>
      <c r="EB47" s="131">
        <f t="shared" si="91"/>
        <v>0</v>
      </c>
      <c r="EC47" s="131">
        <f t="shared" si="91"/>
        <v>0</v>
      </c>
      <c r="ED47" s="131">
        <f t="shared" si="91"/>
        <v>0</v>
      </c>
      <c r="EE47" s="131">
        <f t="shared" si="91"/>
        <v>0</v>
      </c>
      <c r="EF47" s="131">
        <f t="shared" si="91"/>
        <v>0</v>
      </c>
      <c r="EG47" s="131"/>
      <c r="EH47" s="131"/>
      <c r="EI47" s="131">
        <f>SUM(EI48:EI49)</f>
        <v>214</v>
      </c>
      <c r="EJ47" s="131">
        <f>SUM(EJ48:EJ49)</f>
        <v>7190369.5658666678</v>
      </c>
    </row>
    <row r="48" spans="1:140" s="3" customFormat="1" ht="15.75" hidden="1" customHeight="1" x14ac:dyDescent="0.25">
      <c r="A48" s="95"/>
      <c r="B48" s="132">
        <v>27</v>
      </c>
      <c r="C48" s="96" t="s">
        <v>219</v>
      </c>
      <c r="D48" s="149" t="s">
        <v>220</v>
      </c>
      <c r="E48" s="98">
        <v>16026</v>
      </c>
      <c r="F48" s="98">
        <v>16828</v>
      </c>
      <c r="G48" s="99">
        <v>1.49</v>
      </c>
      <c r="H48" s="100"/>
      <c r="I48" s="101">
        <v>1</v>
      </c>
      <c r="J48" s="102"/>
      <c r="K48" s="150">
        <v>1.4</v>
      </c>
      <c r="L48" s="150">
        <v>1.68</v>
      </c>
      <c r="M48" s="150">
        <v>2.23</v>
      </c>
      <c r="N48" s="153">
        <v>2.57</v>
      </c>
      <c r="O48" s="104"/>
      <c r="P48" s="105">
        <f>(O48/12*2*$E48*$G48*$I48*$K48*P$10)+(O48/12*10*$F48*$G48*$I48*$K48*P$10)</f>
        <v>0</v>
      </c>
      <c r="Q48" s="154">
        <v>80</v>
      </c>
      <c r="R48" s="105">
        <f>(Q48/12*2*$E48*$G48*$I48*$K48*R$10)+(Q48/12*10*$F48*$G48*$I48*$K48*R$10)</f>
        <v>2785950.3466666667</v>
      </c>
      <c r="S48" s="106"/>
      <c r="T48" s="105">
        <f>(S48/12*2*$E48*$G48*$I48*$K48*T$10)+(S48/12*10*$F48*$G48*$I48*$K48*T$10)</f>
        <v>0</v>
      </c>
      <c r="U48" s="104"/>
      <c r="V48" s="105">
        <f>(U48/12*2*$E48*$G48*$I48*$K48*V$10)+(U48/12*10*$F48*$G48*$I48*$K48*V$10)</f>
        <v>0</v>
      </c>
      <c r="W48" s="104"/>
      <c r="X48" s="105">
        <f>(W48/12*2*$E48*$G48*$I48*$K48*X$10)+(W48/12*10*$F48*$G48*$I48*$K48*X$10)</f>
        <v>0</v>
      </c>
      <c r="Y48" s="104"/>
      <c r="Z48" s="105">
        <f>(Y48/12*2*$E48*$G48*$I48*$K48*Z$10)+(Y48/12*10*$F48*$G48*$I48*$K48*Z$10)</f>
        <v>0</v>
      </c>
      <c r="AA48" s="106"/>
      <c r="AB48" s="105">
        <f>(AA48/12*2*$E48*$G48*$I48*$K48*AB$10)+(AA48/12*10*$F48*$G48*$I48*$K48*AB$10)</f>
        <v>0</v>
      </c>
      <c r="AC48" s="106"/>
      <c r="AD48" s="105">
        <f>(AC48/12*2*$E48*$G48*$I48*$K48*AD$10)+(AC48/12*10*$F48*$G48*$I48*$K48*AD$10)</f>
        <v>0</v>
      </c>
      <c r="AE48" s="106"/>
      <c r="AF48" s="106">
        <f>SUM(AE48/12*2*$E48*$G48*$I48*$L48*$AF$10)+(AE48/12*10*$F48*$G48*$I48*$L48*$AF$10)</f>
        <v>0</v>
      </c>
      <c r="AG48" s="106">
        <v>0</v>
      </c>
      <c r="AH48" s="107">
        <f>SUM(AG48/12*2*$E48*$G48*$I48*$L48*$AH$10)+(AG48/12*10*$F48*$G48*$I48*$L48*$AH$10)</f>
        <v>0</v>
      </c>
      <c r="AI48" s="104"/>
      <c r="AJ48" s="105">
        <f>(AI48/12*2*$E48*$G48*$I48*$K48*AJ$10)+(AI48/12*10*$F48*$G48*$I48*$K48*AJ$10)</f>
        <v>0</v>
      </c>
      <c r="AK48" s="104"/>
      <c r="AL48" s="105">
        <f>(AK48/12*2*$E48*$G48*$I48*$K48*AL$10)+(AK48/12*10*$F48*$G48*$I48*$K48*AL$10)</f>
        <v>0</v>
      </c>
      <c r="AM48" s="104"/>
      <c r="AN48" s="105">
        <f>(AM48/12*2*$E48*$G48*$I48*$K48*AN$10)+(AM48/12*10*$F48*$G48*$I48*$K48*AN$10)</f>
        <v>0</v>
      </c>
      <c r="AO48" s="104"/>
      <c r="AP48" s="105">
        <f>(AO48/12*2*$E48*$G48*$I48*$K48*AP$10)+(AO48/12*10*$F48*$G48*$I48*$K48*AP$10)</f>
        <v>0</v>
      </c>
      <c r="AQ48" s="104"/>
      <c r="AR48" s="105">
        <f>(AQ48/12*2*$E48*$G48*$I48*$K48*AR$10)+(AQ48/12*10*$F48*$G48*$I48*$K48*AR$10)</f>
        <v>0</v>
      </c>
      <c r="AS48" s="104"/>
      <c r="AT48" s="105">
        <f>(AS48/12*2*$E48*$G48*$I48*$K48*AT$10)+(AS48/12*10*$F48*$G48*$I48*$K48*AT$10)</f>
        <v>0</v>
      </c>
      <c r="AU48" s="104"/>
      <c r="AV48" s="105">
        <f>(AU48/12*2*$E48*$G48*$I48*$K48*AV$10)+(AU48/12*10*$F48*$G48*$I48*$K48*AV$10)</f>
        <v>0</v>
      </c>
      <c r="AW48" s="104"/>
      <c r="AX48" s="105">
        <f>(AW48/12*2*$E48*$G48*$I48*$K48*AX$10)+(AW48/12*10*$F48*$G48*$I48*$K48*AX$10)</f>
        <v>0</v>
      </c>
      <c r="AY48" s="104"/>
      <c r="AZ48" s="105">
        <f>(AY48/12*2*$E48*$G48*$I48*$K48*AZ$10)+(AY48/12*10*$F48*$G48*$I48*$K48*AZ$10)</f>
        <v>0</v>
      </c>
      <c r="BA48" s="104"/>
      <c r="BB48" s="105">
        <f>(BA48/12*2*$E48*$G48*$I48*$K48*BB$10)+(BA48/12*10*$F48*$G48*$I48*$K48*BB$10)</f>
        <v>0</v>
      </c>
      <c r="BC48" s="104"/>
      <c r="BD48" s="105">
        <f>(BC48/12*2*$E48*$G48*$I48*$K48*BD$10)+(BC48/12*10*$F48*$G48*$I48*$K48*BD$10)</f>
        <v>0</v>
      </c>
      <c r="BE48" s="104"/>
      <c r="BF48" s="105">
        <f>(BE48/12*2*$E48*$G48*$I48*$K48*BF$10)+(BE48/12*10*$F48*$G48*$I48*$K48*BF$10)</f>
        <v>0</v>
      </c>
      <c r="BG48" s="104">
        <v>8</v>
      </c>
      <c r="BH48" s="105">
        <f>(BG48/12*2*$E48*$G48*$I48*$K48*BH$10)+(BG48/12*10*$F48*$G48*$I48*$K48*BH$10)</f>
        <v>278595.03466666664</v>
      </c>
      <c r="BI48" s="104"/>
      <c r="BJ48" s="105">
        <f>(BI48/12*2*$E48*$G48*$I48*$K48*BJ$10)+(BI48/12*10*$F48*$G48*$I48*$K48*BJ$10)</f>
        <v>0</v>
      </c>
      <c r="BK48" s="104"/>
      <c r="BL48" s="105">
        <f>(BK48/12*2*$E48*$G48*$I48*$K48*BL$10)+(BK48/12*10*$F48*$G48*$I48*$K48*BL$10)</f>
        <v>0</v>
      </c>
      <c r="BM48" s="104"/>
      <c r="BN48" s="105">
        <f>(BM48/12*2*$E48*$G48*$I48*$K48*BN$10)+(BM48/12*10*$F48*$G48*$I48*$K48*BN$10)</f>
        <v>0</v>
      </c>
      <c r="BO48" s="109"/>
      <c r="BP48" s="105">
        <f>(BO48/12*2*$E48*$G48*$I48*$K48*BP$10)+(BO48/12*10*$F48*$G48*$I48*$K48*BP$10)</f>
        <v>0</v>
      </c>
      <c r="BQ48" s="104"/>
      <c r="BR48" s="105">
        <f>(BQ48/12*2*$E48*$G48*$I48*$K48*BR$10)+(BQ48/12*10*$F48*$G48*$I48*$K48*BR$10)</f>
        <v>0</v>
      </c>
      <c r="BS48" s="106">
        <v>0</v>
      </c>
      <c r="BT48" s="105">
        <f>(BS48/12*2*$E48*$G48*$I48*$K48*BT$10)+(BS48/12*10*$F48*$G48*$I48*$K48*BT$10)</f>
        <v>0</v>
      </c>
      <c r="BU48" s="104"/>
      <c r="BV48" s="105">
        <f>(BU48/12*2*$E48*$G48*$I48*$K48*BV$10)+(BU48/12*10*$F48*$G48*$I48*$K48*BV$10)</f>
        <v>0</v>
      </c>
      <c r="BW48" s="104"/>
      <c r="BX48" s="105">
        <f>(BW48/12*2*$E48*$G48*$I48*$K48*BX$10)+(BW48/12*10*$F48*$G48*$I48*$K48*BX$10)</f>
        <v>0</v>
      </c>
      <c r="BY48" s="104"/>
      <c r="BZ48" s="105">
        <f>(BY48/12*2*$E48*$G48*$I48*$K48*BZ$10)+(BY48/12*10*$F48*$G48*$I48*$K48*BZ$10)</f>
        <v>0</v>
      </c>
      <c r="CA48" s="104"/>
      <c r="CB48" s="105">
        <f>(CA48/12*2*$E48*$G48*$I48*$K48*CB$10)+(CA48/12*10*$F48*$G48*$I48*$K48*CB$10)</f>
        <v>0</v>
      </c>
      <c r="CC48" s="106"/>
      <c r="CD48" s="107">
        <f>SUM(CC48/12*2*$E48*$G48*$I48*$L48*CD$10)+(CC48/12*10*$F48*$G48*$I48*$L48*$CD$10)</f>
        <v>0</v>
      </c>
      <c r="CE48" s="104"/>
      <c r="CF48" s="107">
        <f>SUM(CE48/12*2*$E48*$G48*$I48*$L48*CF$10)+(CE48/12*10*$F48*$G48*$I48*$L48*CF$10)</f>
        <v>0</v>
      </c>
      <c r="CG48" s="106"/>
      <c r="CH48" s="107">
        <f>SUM(CG48/12*2*$E48*$G48*$I48*$L48*CH$10)+(CG48/12*10*$F48*$G48*$I48*$L48*CH$10)</f>
        <v>0</v>
      </c>
      <c r="CI48" s="106"/>
      <c r="CJ48" s="107">
        <f>SUM(CI48/12*2*$E48*$G48*$I48*$L48*CJ$10)+(CI48/12*10*$F48*$G48*$I48*$L48*CJ$10)</f>
        <v>0</v>
      </c>
      <c r="CK48" s="106"/>
      <c r="CL48" s="107">
        <f>SUM(CK48/12*2*$E48*$G48*$I48*$L48*CL$10)+(CK48/12*10*$F48*$G48*$I48*$L48*CL$10)</f>
        <v>0</v>
      </c>
      <c r="CM48" s="104"/>
      <c r="CN48" s="107">
        <f>SUM(CM48/12*2*$E48*$G48*$I48*$L48*CN$10)+(CM48/12*10*$F48*$G48*$I48*$L48*CN$10)</f>
        <v>0</v>
      </c>
      <c r="CO48" s="104"/>
      <c r="CP48" s="107">
        <f>SUM(CO48/12*2*$E48*$G48*$I48*$L48*CP$10)+(CO48/12*10*$F48*$G48*$I48*$L48*CP$10)</f>
        <v>0</v>
      </c>
      <c r="CQ48" s="106"/>
      <c r="CR48" s="107">
        <f>SUM(CQ48/12*2*$E48*$G48*$I48*$L48*CR$10)+(CQ48/12*10*$F48*$G48*$I48*$L48*CR$10)</f>
        <v>0</v>
      </c>
      <c r="CS48" s="104"/>
      <c r="CT48" s="107">
        <f>SUM(CS48/12*2*$E48*$G48*$I48*$L48*CT$10)+(CS48/12*10*$F48*$G48*$I48*$L48*CT$10)</f>
        <v>0</v>
      </c>
      <c r="CU48" s="104">
        <v>0</v>
      </c>
      <c r="CV48" s="107">
        <f>SUM(CU48/12*2*$E48*$G48*$I48*$L48*CV$10)+(CU48/12*10*$F48*$G48*$I48*$L48*CV$10)</f>
        <v>0</v>
      </c>
      <c r="CW48" s="104"/>
      <c r="CX48" s="107">
        <f>SUM(CW48/12*2*$E48*$G48*$I48*$L48*CX$10)+(CW48/12*10*$F48*$G48*$I48*$L48*CX$10)</f>
        <v>0</v>
      </c>
      <c r="CY48" s="104"/>
      <c r="CZ48" s="107">
        <f>SUM(CY48/12*2*$E48*$G48*$I48*$L48*CZ$10)+(CY48/12*10*$F48*$G48*$I48*$L48*CZ$10)</f>
        <v>0</v>
      </c>
      <c r="DA48" s="104"/>
      <c r="DB48" s="107">
        <f>SUM(DA48/12*2*$E48*$G48*$I48*$L48*DB$10)+(DA48/12*10*$F48*$G48*$I48*$L48*DB$10)</f>
        <v>0</v>
      </c>
      <c r="DC48" s="104"/>
      <c r="DD48" s="107">
        <f>SUM(DC48/12*2*$E48*$G48*$I48*$L48*DD$10)+(DC48/12*10*$F48*$G48*$I48*$L48*DD$10)</f>
        <v>0</v>
      </c>
      <c r="DE48" s="104"/>
      <c r="DF48" s="106">
        <f>SUM(DE48/12*2*$E48*$G48*$I48*$L48*DF$10)+(DE48/12*10*$F48*$G48*$I48*$L48*DF$10)</f>
        <v>0</v>
      </c>
      <c r="DG48" s="104"/>
      <c r="DH48" s="107">
        <f>SUM(DG48/12*2*$E48*$G48*$I48*$L48*DH$10)+(DG48/12*10*$F48*$G48*$I48*$L48*DH$10)</f>
        <v>0</v>
      </c>
      <c r="DI48" s="104"/>
      <c r="DJ48" s="107">
        <f>SUM(DI48/12*2*$E48*$G48*$I48*$M48*DJ$10)+(DI48/12*10*$F48*$G48*$I48*$M48*DJ$10)</f>
        <v>0</v>
      </c>
      <c r="DK48" s="104"/>
      <c r="DL48" s="107">
        <f>SUM(DK48/12*2*$E48*$G48*$I48*$N48*DL$10)+(DK48/12*10*$F48*$G48*$I48*$N48*DL$10)</f>
        <v>0</v>
      </c>
      <c r="DM48" s="104"/>
      <c r="DN48" s="105">
        <f>(DM48/12*2*$E48*$G48*$I48*$K48*DN$10)+(DM48/12*10*$F48*$G48*$I48*$K48*DN$10)</f>
        <v>0</v>
      </c>
      <c r="DO48" s="104"/>
      <c r="DP48" s="105">
        <f>(DO48/12*2*$E48*$G48*$I48*$K48*DP$10)+(DO48/12*10*$F48*$G48*$I48*$K48*DP$10)</f>
        <v>0</v>
      </c>
      <c r="DQ48" s="104"/>
      <c r="DR48" s="107">
        <f>SUM(DQ48/12*2*$E48*$G48*$I48)+(DQ48/12*10*$F48*$G48*$I48)</f>
        <v>0</v>
      </c>
      <c r="DS48" s="104"/>
      <c r="DT48" s="106"/>
      <c r="DU48" s="104"/>
      <c r="DV48" s="105">
        <f>(DU48/12*2*$E48*$G48*$I48*$K48*DV$10)+(DU48/12*10*$F48*$G48*$I48*$K48*DV$10)</f>
        <v>0</v>
      </c>
      <c r="DW48" s="104"/>
      <c r="DX48" s="105">
        <f>(DW48/12*2*$E48*$G48*$I48*$K48*DX$10)+(DW48/12*10*$F48*$G48*$I48*$K48*DX$10)</f>
        <v>0</v>
      </c>
      <c r="DY48" s="104"/>
      <c r="DZ48" s="106"/>
      <c r="EA48" s="110"/>
      <c r="EB48" s="110"/>
      <c r="EC48" s="125"/>
      <c r="ED48" s="106"/>
      <c r="EE48" s="125"/>
      <c r="EF48" s="125"/>
      <c r="EG48" s="125"/>
      <c r="EH48" s="111">
        <f>(EG48/12*2*$E48*$G48*$I48*$K48)+(EG48/12*10*$F48*$G48*$I48*$K48)</f>
        <v>0</v>
      </c>
      <c r="EI48" s="112">
        <f>SUM(O48,Q48,S48,U48,W48,Y48,AA48,AC48,AE48,AG48,AI48,AK48,AM48,AO48,AQ48,AS48,AU48,AW48,AY48,BA48,BC48,BE48,BG48,BI48,BK48,BM48,BO48,BQ48,BS48,BU48,BW48,BY48,CA48,CC48,CE48,CG48,CI48,CK48,CM48,CO48,CQ48,CS48,CU48,CW48,CY48,DA48,DC48,DE48,DG48,DI48,DK48,DM48,DO48,DQ48,DS48,DU48,DW48,DY48,EA48,EC48,EE48)</f>
        <v>88</v>
      </c>
      <c r="EJ48" s="112">
        <f>SUM(P48,R48,T48,V48,X48,Z48,AB48,AD48,AF48,AH48,AJ48,AL48,AN48,AP48,AR48,AT48,AV48,AX48,AZ48,BB48,BD48,BF48,BH48,BJ48,BL48,BN48,BP48,BR48,BT48,BV48,BX48,BZ48,CB48,CD48,CF48,CH48,CJ48,CL48,CN48,CP48,CR48,CT48,CV48,CX48,CZ48,DB48,DD48,DF48,DH48,DJ48,DL48,DN48,DP48,DR48,DT48,DV48,DX48,DZ48,EB48,ED48,EF48)</f>
        <v>3064545.3813333334</v>
      </c>
    </row>
    <row r="49" spans="1:141" s="3" customFormat="1" ht="30" hidden="1" customHeight="1" x14ac:dyDescent="0.25">
      <c r="A49" s="95"/>
      <c r="B49" s="132">
        <v>28</v>
      </c>
      <c r="C49" s="96" t="s">
        <v>221</v>
      </c>
      <c r="D49" s="158" t="s">
        <v>222</v>
      </c>
      <c r="E49" s="98">
        <v>16026</v>
      </c>
      <c r="F49" s="98">
        <v>16828</v>
      </c>
      <c r="G49" s="99">
        <v>1.36</v>
      </c>
      <c r="H49" s="100"/>
      <c r="I49" s="101">
        <v>1</v>
      </c>
      <c r="J49" s="102"/>
      <c r="K49" s="150">
        <v>1.4</v>
      </c>
      <c r="L49" s="150">
        <v>1.68</v>
      </c>
      <c r="M49" s="150">
        <v>2.23</v>
      </c>
      <c r="N49" s="153">
        <v>2.57</v>
      </c>
      <c r="O49" s="104"/>
      <c r="P49" s="105">
        <f>(O49/12*2*$E49*$G49*$I49*$K49*P$10)+(O49/12*10*$F49*$G49*$I49*$K49*P$10)</f>
        <v>0</v>
      </c>
      <c r="Q49" s="154">
        <v>30</v>
      </c>
      <c r="R49" s="105">
        <f>(Q49/12*2*$E49*$G49*$I49*$K49*R$10)+(Q49/12*10*$F49*$G49*$I49*$K49*R$10)</f>
        <v>953580.32</v>
      </c>
      <c r="S49" s="106"/>
      <c r="T49" s="105">
        <f>(S49/12*2*$E49*$G49*$I49*$K49*T$10)+(S49/12*10*$F49*$G49*$I49*$K49*T$10)</f>
        <v>0</v>
      </c>
      <c r="U49" s="104"/>
      <c r="V49" s="105">
        <f>(U49/12*2*$E49*$G49*$I49*$K49*V$10)+(U49/12*10*$F49*$G49*$I49*$K49*V$10)</f>
        <v>0</v>
      </c>
      <c r="W49" s="104"/>
      <c r="X49" s="105">
        <f>(W49/12*2*$E49*$G49*$I49*$K49*X$10)+(W49/12*10*$F49*$G49*$I49*$K49*X$10)</f>
        <v>0</v>
      </c>
      <c r="Y49" s="104"/>
      <c r="Z49" s="105">
        <f>(Y49/12*2*$E49*$G49*$I49*$K49*Z$10)+(Y49/12*10*$F49*$G49*$I49*$K49*Z$10)</f>
        <v>0</v>
      </c>
      <c r="AA49" s="106"/>
      <c r="AB49" s="105">
        <f>(AA49/12*2*$E49*$G49*$I49*$K49*AB$10)+(AA49/12*10*$F49*$G49*$I49*$K49*AB$10)</f>
        <v>0</v>
      </c>
      <c r="AC49" s="106"/>
      <c r="AD49" s="105">
        <f>(AC49/12*2*$E49*$G49*$I49*$K49*AD$10)+(AC49/12*10*$F49*$G49*$I49*$K49*AD$10)</f>
        <v>0</v>
      </c>
      <c r="AE49" s="106"/>
      <c r="AF49" s="106">
        <f>SUM(AE49/12*2*$E49*$G49*$I49*$L49*$AF$10)+(AE49/12*10*$F49*$G49*$I49*$L49*$AF$10)</f>
        <v>0</v>
      </c>
      <c r="AG49" s="106"/>
      <c r="AH49" s="107">
        <f>SUM(AG49/12*2*$E49*$G49*$I49*$L49*$AH$10)+(AG49/12*10*$F49*$G49*$I49*$L49*$AH$10)</f>
        <v>0</v>
      </c>
      <c r="AI49" s="104"/>
      <c r="AJ49" s="105">
        <f>(AI49/12*2*$E49*$G49*$I49*$K49*AJ$10)+(AI49/12*10*$F49*$G49*$I49*$K49*AJ$10)</f>
        <v>0</v>
      </c>
      <c r="AK49" s="104">
        <v>20</v>
      </c>
      <c r="AL49" s="105">
        <f>(AK49/12*2*$E49*$G49*$I49*$K49*AL$10)+(AK49/12*10*$F49*$G49*$I49*$K49*AL$10)</f>
        <v>635720.21333333349</v>
      </c>
      <c r="AM49" s="104">
        <v>50</v>
      </c>
      <c r="AN49" s="105">
        <f>(AM49/12*2*$E49*$G49*$I49*$K49*AN$10)+(AM49/12*10*$F49*$G49*$I49*$K49*AN$10)</f>
        <v>1589300.5333333334</v>
      </c>
      <c r="AO49" s="104"/>
      <c r="AP49" s="105">
        <f>(AO49/12*2*$E49*$G49*$I49*$K49*AP$10)+(AO49/12*10*$F49*$G49*$I49*$K49*AP$10)</f>
        <v>0</v>
      </c>
      <c r="AQ49" s="104"/>
      <c r="AR49" s="105">
        <f>(AQ49/12*2*$E49*$G49*$I49*$K49*AR$10)+(AQ49/12*10*$F49*$G49*$I49*$K49*AR$10)</f>
        <v>0</v>
      </c>
      <c r="AS49" s="104"/>
      <c r="AT49" s="105">
        <f>(AS49/12*2*$E49*$G49*$I49*$K49*AT$10)+(AS49/12*10*$F49*$G49*$I49*$K49*AT$10)</f>
        <v>0</v>
      </c>
      <c r="AU49" s="104"/>
      <c r="AV49" s="105">
        <f>(AU49/12*2*$E49*$G49*$I49*$K49*AV$10)+(AU49/12*10*$F49*$G49*$I49*$K49*AV$10)</f>
        <v>0</v>
      </c>
      <c r="AW49" s="104"/>
      <c r="AX49" s="105">
        <f>(AW49/12*2*$E49*$G49*$I49*$K49*AX$10)+(AW49/12*10*$F49*$G49*$I49*$K49*AX$10)</f>
        <v>0</v>
      </c>
      <c r="AY49" s="104"/>
      <c r="AZ49" s="105">
        <f>(AY49/12*2*$E49*$G49*$I49*$K49*AZ$10)+(AY49/12*10*$F49*$G49*$I49*$K49*AZ$10)</f>
        <v>0</v>
      </c>
      <c r="BA49" s="104"/>
      <c r="BB49" s="105">
        <f>(BA49/12*2*$E49*$G49*$I49*$K49*BB$10)+(BA49/12*10*$F49*$G49*$I49*$K49*BB$10)</f>
        <v>0</v>
      </c>
      <c r="BC49" s="104"/>
      <c r="BD49" s="105">
        <f>(BC49/12*2*$E49*$G49*$I49*$K49*BD$10)+(BC49/12*10*$F49*$G49*$I49*$K49*BD$10)</f>
        <v>0</v>
      </c>
      <c r="BE49" s="104"/>
      <c r="BF49" s="105">
        <f>(BE49/12*2*$E49*$G49*$I49*$K49*BF$10)+(BE49/12*10*$F49*$G49*$I49*$K49*BF$10)</f>
        <v>0</v>
      </c>
      <c r="BG49" s="104">
        <f>9-2</f>
        <v>7</v>
      </c>
      <c r="BH49" s="105">
        <f>(BG49/12*2*$E49*$G49*$I49*$K49*BH$10)+(BG49/12*10*$F49*$G49*$I49*$K49*BH$10)</f>
        <v>222502.07466666668</v>
      </c>
      <c r="BI49" s="104"/>
      <c r="BJ49" s="105">
        <f>(BI49/12*2*$E49*$G49*$I49*$K49*BJ$10)+(BI49/12*10*$F49*$G49*$I49*$K49*BJ$10)</f>
        <v>0</v>
      </c>
      <c r="BK49" s="104"/>
      <c r="BL49" s="105">
        <f>(BK49/12*2*$E49*$G49*$I49*$K49*BL$10)+(BK49/12*10*$F49*$G49*$I49*$K49*BL$10)</f>
        <v>0</v>
      </c>
      <c r="BM49" s="104"/>
      <c r="BN49" s="105">
        <f>(BM49/12*2*$E49*$G49*$I49*$K49*BN$10)+(BM49/12*10*$F49*$G49*$I49*$K49*BN$10)</f>
        <v>0</v>
      </c>
      <c r="BO49" s="109"/>
      <c r="BP49" s="105">
        <f>(BO49/12*2*$E49*$G49*$I49*$K49*BP$10)+(BO49/12*10*$F49*$G49*$I49*$K49*BP$10)</f>
        <v>0</v>
      </c>
      <c r="BQ49" s="104"/>
      <c r="BR49" s="105">
        <f>(BQ49/12*2*$E49*$G49*$I49*$K49*BR$10)+(BQ49/12*10*$F49*$G49*$I49*$K49*BR$10)</f>
        <v>0</v>
      </c>
      <c r="BS49" s="106"/>
      <c r="BT49" s="105">
        <f>(BS49/12*2*$E49*$G49*$I49*$K49*BT$10)+(BS49/12*10*$F49*$G49*$I49*$K49*BT$10)</f>
        <v>0</v>
      </c>
      <c r="BU49" s="104"/>
      <c r="BV49" s="105">
        <f>(BU49/12*2*$E49*$G49*$I49*$K49*BV$10)+(BU49/12*10*$F49*$G49*$I49*$K49*BV$10)</f>
        <v>0</v>
      </c>
      <c r="BW49" s="104"/>
      <c r="BX49" s="105">
        <f>(BW49/12*2*$E49*$G49*$I49*$K49*BX$10)+(BW49/12*10*$F49*$G49*$I49*$K49*BX$10)</f>
        <v>0</v>
      </c>
      <c r="BY49" s="104"/>
      <c r="BZ49" s="105">
        <f>(BY49/12*2*$E49*$G49*$I49*$K49*BZ$10)+(BY49/12*10*$F49*$G49*$I49*$K49*BZ$10)</f>
        <v>0</v>
      </c>
      <c r="CA49" s="104"/>
      <c r="CB49" s="105">
        <f>(CA49/12*2*$E49*$G49*$I49*$K49*CB$10)+(CA49/12*10*$F49*$G49*$I49*$K49*CB$10)</f>
        <v>0</v>
      </c>
      <c r="CC49" s="106">
        <v>14</v>
      </c>
      <c r="CD49" s="107">
        <f>SUM(CC49/12*2*$E49*$G49*$I49*$L49*CD$10)+(CC49/12*10*$F49*$G49*$I49*$L49*$CD$10)</f>
        <v>534004.97920000006</v>
      </c>
      <c r="CE49" s="104"/>
      <c r="CF49" s="107">
        <f>SUM(CE49/12*2*$E49*$G49*$I49*$L49*CF$10)+(CE49/12*10*$F49*$G49*$I49*$L49*CF$10)</f>
        <v>0</v>
      </c>
      <c r="CG49" s="106"/>
      <c r="CH49" s="107">
        <f>SUM(CG49/12*2*$E49*$G49*$I49*$L49*CH$10)+(CG49/12*10*$F49*$G49*$I49*$L49*CH$10)</f>
        <v>0</v>
      </c>
      <c r="CI49" s="106">
        <v>5</v>
      </c>
      <c r="CJ49" s="107">
        <f>SUM(CI49/12*2*$E49*$G49*$I49*$L49*CJ$10)+(CI49/12*10*$F49*$G49*$I49*$L49*CJ$10)</f>
        <v>190716.06400000004</v>
      </c>
      <c r="CK49" s="106"/>
      <c r="CL49" s="107">
        <f>SUM(CK49/12*2*$E49*$G49*$I49*$L49*CL$10)+(CK49/12*10*$F49*$G49*$I49*$L49*CL$10)</f>
        <v>0</v>
      </c>
      <c r="CM49" s="104"/>
      <c r="CN49" s="107">
        <f>SUM(CM49/12*2*$E49*$G49*$I49*$L49*CN$10)+(CM49/12*10*$F49*$G49*$I49*$L49*CN$10)</f>
        <v>0</v>
      </c>
      <c r="CO49" s="104"/>
      <c r="CP49" s="107">
        <f>SUM(CO49/12*2*$E49*$G49*$I49*$L49*CP$10)+(CO49/12*10*$F49*$G49*$I49*$L49*CP$10)</f>
        <v>0</v>
      </c>
      <c r="CQ49" s="106"/>
      <c r="CR49" s="107">
        <f>SUM(CQ49/12*2*$E49*$G49*$I49*$L49*CR$10)+(CQ49/12*10*$F49*$G49*$I49*$L49*CR$10)</f>
        <v>0</v>
      </c>
      <c r="CS49" s="104"/>
      <c r="CT49" s="107">
        <f>SUM(CS49/12*2*$E49*$G49*$I49*$L49*CT$10)+(CS49/12*10*$F49*$G49*$I49*$L49*CT$10)</f>
        <v>0</v>
      </c>
      <c r="CU49" s="104"/>
      <c r="CV49" s="107">
        <f>SUM(CU49/12*2*$E49*$G49*$I49*$L49*CV$10)+(CU49/12*10*$F49*$G49*$I49*$L49*CV$10)</f>
        <v>0</v>
      </c>
      <c r="CW49" s="104"/>
      <c r="CX49" s="107">
        <f>SUM(CW49/12*2*$E49*$G49*$I49*$L49*CX$10)+(CW49/12*10*$F49*$G49*$I49*$L49*CX$10)</f>
        <v>0</v>
      </c>
      <c r="CY49" s="104"/>
      <c r="CZ49" s="107">
        <f>SUM(CY49/12*2*$E49*$G49*$I49*$L49*CZ$10)+(CY49/12*10*$F49*$G49*$I49*$L49*CZ$10)</f>
        <v>0</v>
      </c>
      <c r="DA49" s="104"/>
      <c r="DB49" s="107">
        <f>SUM(DA49/12*2*$E49*$G49*$I49*$L49*DB$10)+(DA49/12*10*$F49*$G49*$I49*$L49*DB$10)</f>
        <v>0</v>
      </c>
      <c r="DC49" s="104"/>
      <c r="DD49" s="107">
        <f>SUM(DC49/12*2*$E49*$G49*$I49*$L49*DD$10)+(DC49/12*10*$F49*$G49*$I49*$L49*DD$10)</f>
        <v>0</v>
      </c>
      <c r="DE49" s="104"/>
      <c r="DF49" s="106">
        <f>SUM(DE49/12*2*$E49*$G49*$I49*$L49*DF$10)+(DE49/12*10*$F49*$G49*$I49*$L49*DF$10)</f>
        <v>0</v>
      </c>
      <c r="DG49" s="104"/>
      <c r="DH49" s="107">
        <f>SUM(DG49/12*2*$E49*$G49*$I49*$L49*DH$10)+(DG49/12*10*$F49*$G49*$I49*$L49*DH$10)</f>
        <v>0</v>
      </c>
      <c r="DI49" s="104"/>
      <c r="DJ49" s="107">
        <f>SUM(DI49/12*2*$E49*$G49*$I49*$M49*DJ$10)+(DI49/12*10*$F49*$G49*$I49*$M49*DJ$10)</f>
        <v>0</v>
      </c>
      <c r="DK49" s="104"/>
      <c r="DL49" s="107">
        <f>SUM(DK49/12*2*$E49*$G49*$I49*$N49*DL$10)+(DK49/12*10*$F49*$G49*$I49*$N49*DL$10)</f>
        <v>0</v>
      </c>
      <c r="DM49" s="104"/>
      <c r="DN49" s="105">
        <f>(DM49/12*2*$E49*$G49*$I49*$K49*DN$10)+(DM49/12*10*$F49*$G49*$I49*$K49*DN$10)</f>
        <v>0</v>
      </c>
      <c r="DO49" s="104"/>
      <c r="DP49" s="105">
        <f>(DO49/12*2*$E49*$G49*$I49*$K49*DP$10)+(DO49/12*10*$F49*$G49*$I49*$K49*DP$10)</f>
        <v>0</v>
      </c>
      <c r="DQ49" s="104"/>
      <c r="DR49" s="107">
        <f>SUM(DQ49/12*2*$E49*$G49*$I49)+(DQ49/12*10*$F49*$G49*$I49)</f>
        <v>0</v>
      </c>
      <c r="DS49" s="104"/>
      <c r="DT49" s="106"/>
      <c r="DU49" s="104"/>
      <c r="DV49" s="105">
        <f>(DU49/12*2*$E49*$G49*$I49*$K49*DV$10)+(DU49/12*10*$F49*$G49*$I49*$K49*DV$10)</f>
        <v>0</v>
      </c>
      <c r="DW49" s="104"/>
      <c r="DX49" s="105">
        <f>(DW49/12*2*$E49*$G49*$I49*$K49*DX$10)+(DW49/12*10*$F49*$G49*$I49*$K49*DX$10)</f>
        <v>0</v>
      </c>
      <c r="DY49" s="104"/>
      <c r="DZ49" s="106"/>
      <c r="EA49" s="110"/>
      <c r="EB49" s="110"/>
      <c r="EC49" s="125"/>
      <c r="ED49" s="106"/>
      <c r="EE49" s="125"/>
      <c r="EF49" s="125"/>
      <c r="EG49" s="125"/>
      <c r="EH49" s="111">
        <f>(EG49/12*2*$E49*$G49*$I49*$K49)+(EG49/12*10*$F49*$G49*$I49*$K49)</f>
        <v>0</v>
      </c>
      <c r="EI49" s="112">
        <f>SUM(O49,Q49,S49,U49,W49,Y49,AA49,AC49,AE49,AG49,AI49,AK49,AM49,AO49,AQ49,AS49,AU49,AW49,AY49,BA49,BC49,BE49,BG49,BI49,BK49,BM49,BO49,BQ49,BS49,BU49,BW49,BY49,CA49,CC49,CE49,CG49,CI49,CK49,CM49,CO49,CQ49,CS49,CU49,CW49,CY49,DA49,DC49,DE49,DG49,DI49,DK49,DM49,DO49,DQ49,DS49,DU49,DW49,DY49,EA49,EC49,EE49)</f>
        <v>126</v>
      </c>
      <c r="EJ49" s="112">
        <f>SUM(P49,R49,T49,V49,X49,Z49,AB49,AD49,AF49,AH49,AJ49,AL49,AN49,AP49,AR49,AT49,AV49,AX49,AZ49,BB49,BD49,BF49,BH49,BJ49,BL49,BN49,BP49,BR49,BT49,BV49,BX49,BZ49,CB49,CD49,CF49,CH49,CJ49,CL49,CN49,CP49,CR49,CT49,CV49,CX49,CZ49,DB49,DD49,DF49,DH49,DJ49,DL49,DN49,DP49,DR49,DT49,DV49,DX49,DZ49,EB49,ED49,EF49)</f>
        <v>4125824.1845333339</v>
      </c>
    </row>
    <row r="50" spans="1:141" s="93" customFormat="1" ht="18.75" x14ac:dyDescent="0.25">
      <c r="A50" s="163">
        <v>12</v>
      </c>
      <c r="B50" s="163"/>
      <c r="C50" s="86" t="s">
        <v>223</v>
      </c>
      <c r="D50" s="88" t="s">
        <v>224</v>
      </c>
      <c r="E50" s="98">
        <v>16026</v>
      </c>
      <c r="F50" s="98">
        <v>16828</v>
      </c>
      <c r="G50" s="156"/>
      <c r="H50" s="100"/>
      <c r="I50" s="90"/>
      <c r="J50" s="266"/>
      <c r="K50" s="130">
        <v>1.4</v>
      </c>
      <c r="L50" s="164">
        <v>1.68</v>
      </c>
      <c r="M50" s="164">
        <v>2.23</v>
      </c>
      <c r="N50" s="174">
        <v>2.57</v>
      </c>
      <c r="O50" s="131">
        <f>SUM(O51:O61)</f>
        <v>0</v>
      </c>
      <c r="P50" s="131">
        <f t="shared" ref="P50:CA50" si="92">SUM(P51:P61)</f>
        <v>0</v>
      </c>
      <c r="Q50" s="131">
        <f t="shared" si="92"/>
        <v>0</v>
      </c>
      <c r="R50" s="131">
        <f t="shared" si="92"/>
        <v>0</v>
      </c>
      <c r="S50" s="131">
        <f t="shared" si="92"/>
        <v>0</v>
      </c>
      <c r="T50" s="131">
        <f t="shared" si="92"/>
        <v>0</v>
      </c>
      <c r="U50" s="131">
        <f t="shared" si="92"/>
        <v>0</v>
      </c>
      <c r="V50" s="131">
        <f t="shared" si="92"/>
        <v>0</v>
      </c>
      <c r="W50" s="131">
        <f t="shared" si="92"/>
        <v>0</v>
      </c>
      <c r="X50" s="131">
        <f t="shared" si="92"/>
        <v>0</v>
      </c>
      <c r="Y50" s="131">
        <f t="shared" si="92"/>
        <v>0</v>
      </c>
      <c r="Z50" s="131">
        <f t="shared" si="92"/>
        <v>0</v>
      </c>
      <c r="AA50" s="131">
        <f t="shared" si="92"/>
        <v>17</v>
      </c>
      <c r="AB50" s="131">
        <f t="shared" si="92"/>
        <v>385405.37933333335</v>
      </c>
      <c r="AC50" s="131">
        <f t="shared" si="92"/>
        <v>3</v>
      </c>
      <c r="AD50" s="131">
        <f t="shared" si="92"/>
        <v>68012.713999999993</v>
      </c>
      <c r="AE50" s="131">
        <f t="shared" si="92"/>
        <v>0</v>
      </c>
      <c r="AF50" s="131">
        <f t="shared" si="92"/>
        <v>0</v>
      </c>
      <c r="AG50" s="131">
        <f t="shared" si="92"/>
        <v>0</v>
      </c>
      <c r="AH50" s="131">
        <f t="shared" si="92"/>
        <v>0</v>
      </c>
      <c r="AI50" s="131">
        <f t="shared" si="92"/>
        <v>0</v>
      </c>
      <c r="AJ50" s="131">
        <f t="shared" si="92"/>
        <v>0</v>
      </c>
      <c r="AK50" s="131">
        <f t="shared" si="92"/>
        <v>300</v>
      </c>
      <c r="AL50" s="131">
        <f t="shared" si="92"/>
        <v>4771990.6499999994</v>
      </c>
      <c r="AM50" s="131">
        <f t="shared" si="92"/>
        <v>150</v>
      </c>
      <c r="AN50" s="131">
        <f t="shared" si="92"/>
        <v>2183067.25</v>
      </c>
      <c r="AO50" s="131">
        <f t="shared" si="92"/>
        <v>0</v>
      </c>
      <c r="AP50" s="131">
        <f t="shared" si="92"/>
        <v>0</v>
      </c>
      <c r="AQ50" s="131">
        <f t="shared" si="92"/>
        <v>15</v>
      </c>
      <c r="AR50" s="131">
        <f t="shared" si="92"/>
        <v>340063.56999999995</v>
      </c>
      <c r="AS50" s="131">
        <f t="shared" si="92"/>
        <v>10</v>
      </c>
      <c r="AT50" s="131">
        <f t="shared" si="92"/>
        <v>226709.04666666666</v>
      </c>
      <c r="AU50" s="131">
        <f t="shared" si="92"/>
        <v>78</v>
      </c>
      <c r="AV50" s="131">
        <f t="shared" si="92"/>
        <v>1768330.5639999998</v>
      </c>
      <c r="AW50" s="131">
        <f t="shared" si="92"/>
        <v>185</v>
      </c>
      <c r="AX50" s="131">
        <f t="shared" si="92"/>
        <v>3422990.6783333328</v>
      </c>
      <c r="AY50" s="131">
        <f t="shared" si="92"/>
        <v>80</v>
      </c>
      <c r="AZ50" s="131">
        <f t="shared" si="92"/>
        <v>1813672.3733333333</v>
      </c>
      <c r="BA50" s="131">
        <f t="shared" si="92"/>
        <v>10</v>
      </c>
      <c r="BB50" s="131">
        <f t="shared" si="92"/>
        <v>226709.04666666666</v>
      </c>
      <c r="BC50" s="131">
        <f t="shared" si="92"/>
        <v>6</v>
      </c>
      <c r="BD50" s="131">
        <f t="shared" si="92"/>
        <v>136025.42799999999</v>
      </c>
      <c r="BE50" s="131">
        <f t="shared" si="92"/>
        <v>539</v>
      </c>
      <c r="BF50" s="131">
        <f t="shared" si="92"/>
        <v>7844488.3183333315</v>
      </c>
      <c r="BG50" s="131">
        <f t="shared" si="92"/>
        <v>573</v>
      </c>
      <c r="BH50" s="131">
        <f t="shared" si="92"/>
        <v>8347434.0179999992</v>
      </c>
      <c r="BI50" s="131">
        <f t="shared" si="92"/>
        <v>517</v>
      </c>
      <c r="BJ50" s="131">
        <f t="shared" si="92"/>
        <v>7564890.7366666663</v>
      </c>
      <c r="BK50" s="131">
        <f t="shared" si="92"/>
        <v>424</v>
      </c>
      <c r="BL50" s="131">
        <f t="shared" si="92"/>
        <v>6170803.4266666658</v>
      </c>
      <c r="BM50" s="131">
        <f t="shared" si="92"/>
        <v>1</v>
      </c>
      <c r="BN50" s="131">
        <f t="shared" si="92"/>
        <v>22670.904666666662</v>
      </c>
      <c r="BO50" s="131">
        <f t="shared" si="92"/>
        <v>0</v>
      </c>
      <c r="BP50" s="131">
        <f t="shared" si="92"/>
        <v>0</v>
      </c>
      <c r="BQ50" s="131">
        <f t="shared" si="92"/>
        <v>5</v>
      </c>
      <c r="BR50" s="131">
        <f t="shared" si="92"/>
        <v>113354.52333333333</v>
      </c>
      <c r="BS50" s="131">
        <f t="shared" si="92"/>
        <v>0</v>
      </c>
      <c r="BT50" s="131">
        <f t="shared" si="92"/>
        <v>0</v>
      </c>
      <c r="BU50" s="131">
        <f t="shared" si="92"/>
        <v>0</v>
      </c>
      <c r="BV50" s="131">
        <f t="shared" si="92"/>
        <v>0</v>
      </c>
      <c r="BW50" s="131">
        <f t="shared" si="92"/>
        <v>1</v>
      </c>
      <c r="BX50" s="131">
        <f t="shared" si="92"/>
        <v>22670.904666666662</v>
      </c>
      <c r="BY50" s="131">
        <f t="shared" si="92"/>
        <v>10</v>
      </c>
      <c r="BZ50" s="131">
        <f t="shared" si="92"/>
        <v>116430.25333333334</v>
      </c>
      <c r="CA50" s="131">
        <f t="shared" si="92"/>
        <v>788</v>
      </c>
      <c r="CB50" s="131">
        <f t="shared" ref="CB50:DP50" si="93">SUM(CB51:CB61)</f>
        <v>11400771.251333332</v>
      </c>
      <c r="CC50" s="131">
        <f t="shared" si="93"/>
        <v>56</v>
      </c>
      <c r="CD50" s="131">
        <f t="shared" si="93"/>
        <v>961647.33840000001</v>
      </c>
      <c r="CE50" s="131">
        <f t="shared" si="93"/>
        <v>0</v>
      </c>
      <c r="CF50" s="131">
        <f t="shared" si="93"/>
        <v>0</v>
      </c>
      <c r="CG50" s="131">
        <f t="shared" si="93"/>
        <v>0</v>
      </c>
      <c r="CH50" s="131">
        <f t="shared" si="93"/>
        <v>0</v>
      </c>
      <c r="CI50" s="131">
        <f t="shared" si="93"/>
        <v>82</v>
      </c>
      <c r="CJ50" s="131">
        <f t="shared" si="93"/>
        <v>1548978.6871999996</v>
      </c>
      <c r="CK50" s="131">
        <f t="shared" si="93"/>
        <v>0</v>
      </c>
      <c r="CL50" s="131">
        <f t="shared" si="93"/>
        <v>0</v>
      </c>
      <c r="CM50" s="131">
        <f t="shared" si="93"/>
        <v>0</v>
      </c>
      <c r="CN50" s="131">
        <f t="shared" si="93"/>
        <v>0</v>
      </c>
      <c r="CO50" s="131">
        <f t="shared" si="93"/>
        <v>0</v>
      </c>
      <c r="CP50" s="131">
        <f t="shared" si="93"/>
        <v>0</v>
      </c>
      <c r="CQ50" s="131">
        <f t="shared" si="93"/>
        <v>0</v>
      </c>
      <c r="CR50" s="131">
        <f t="shared" si="93"/>
        <v>0</v>
      </c>
      <c r="CS50" s="131">
        <f t="shared" si="93"/>
        <v>0</v>
      </c>
      <c r="CT50" s="131">
        <f t="shared" si="93"/>
        <v>0</v>
      </c>
      <c r="CU50" s="131">
        <f t="shared" si="93"/>
        <v>124</v>
      </c>
      <c r="CV50" s="131">
        <f t="shared" si="93"/>
        <v>2144645.2664000001</v>
      </c>
      <c r="CW50" s="131">
        <f t="shared" si="93"/>
        <v>6</v>
      </c>
      <c r="CX50" s="131">
        <f t="shared" si="93"/>
        <v>163230.51360000001</v>
      </c>
      <c r="CY50" s="131">
        <f t="shared" si="93"/>
        <v>5</v>
      </c>
      <c r="CZ50" s="131">
        <f t="shared" si="93"/>
        <v>136025.42800000001</v>
      </c>
      <c r="DA50" s="131">
        <f t="shared" si="93"/>
        <v>2</v>
      </c>
      <c r="DB50" s="131">
        <f t="shared" si="93"/>
        <v>54410.17119999999</v>
      </c>
      <c r="DC50" s="131">
        <f t="shared" si="93"/>
        <v>10</v>
      </c>
      <c r="DD50" s="131">
        <f t="shared" si="93"/>
        <v>272050.85600000003</v>
      </c>
      <c r="DE50" s="131">
        <f t="shared" si="93"/>
        <v>0</v>
      </c>
      <c r="DF50" s="131">
        <f t="shared" si="93"/>
        <v>0</v>
      </c>
      <c r="DG50" s="131">
        <f t="shared" si="93"/>
        <v>13</v>
      </c>
      <c r="DH50" s="131">
        <f t="shared" si="93"/>
        <v>351090.32000000007</v>
      </c>
      <c r="DI50" s="131">
        <f t="shared" si="93"/>
        <v>5</v>
      </c>
      <c r="DJ50" s="131">
        <f t="shared" si="93"/>
        <v>92728.380333333349</v>
      </c>
      <c r="DK50" s="131">
        <f t="shared" si="93"/>
        <v>2</v>
      </c>
      <c r="DL50" s="131">
        <f t="shared" si="93"/>
        <v>83234.607133333309</v>
      </c>
      <c r="DM50" s="131">
        <f t="shared" si="93"/>
        <v>304</v>
      </c>
      <c r="DN50" s="131">
        <f>SUM(DN51:DN61)</f>
        <v>54399754.256531201</v>
      </c>
      <c r="DO50" s="131">
        <f t="shared" ref="DO50:EH50" si="94">SUM(DO51:DO61)</f>
        <v>0</v>
      </c>
      <c r="DP50" s="131">
        <f t="shared" si="94"/>
        <v>0</v>
      </c>
      <c r="DQ50" s="131">
        <f t="shared" si="94"/>
        <v>0</v>
      </c>
      <c r="DR50" s="131">
        <f t="shared" si="94"/>
        <v>0</v>
      </c>
      <c r="DS50" s="131">
        <f t="shared" si="94"/>
        <v>0</v>
      </c>
      <c r="DT50" s="131">
        <f t="shared" si="94"/>
        <v>0</v>
      </c>
      <c r="DU50" s="131">
        <f t="shared" si="94"/>
        <v>0</v>
      </c>
      <c r="DV50" s="131">
        <f t="shared" si="94"/>
        <v>0</v>
      </c>
      <c r="DW50" s="131">
        <f t="shared" si="94"/>
        <v>0</v>
      </c>
      <c r="DX50" s="131">
        <f t="shared" si="94"/>
        <v>0</v>
      </c>
      <c r="DY50" s="131">
        <f t="shared" si="94"/>
        <v>0</v>
      </c>
      <c r="DZ50" s="131">
        <f t="shared" si="94"/>
        <v>0</v>
      </c>
      <c r="EA50" s="131">
        <f t="shared" si="94"/>
        <v>0</v>
      </c>
      <c r="EB50" s="131">
        <f t="shared" si="94"/>
        <v>0</v>
      </c>
      <c r="EC50" s="131">
        <f t="shared" si="94"/>
        <v>0</v>
      </c>
      <c r="ED50" s="131">
        <f t="shared" si="94"/>
        <v>0</v>
      </c>
      <c r="EE50" s="131">
        <f t="shared" si="94"/>
        <v>0</v>
      </c>
      <c r="EF50" s="131">
        <f t="shared" si="94"/>
        <v>0</v>
      </c>
      <c r="EG50" s="131">
        <f t="shared" si="94"/>
        <v>0</v>
      </c>
      <c r="EH50" s="131">
        <f t="shared" si="94"/>
        <v>0</v>
      </c>
      <c r="EI50" s="131">
        <f>SUM(EI51:EI61)</f>
        <v>4321</v>
      </c>
      <c r="EJ50" s="131">
        <f>SUM(EJ51:EJ61)</f>
        <v>117154286.86213118</v>
      </c>
    </row>
    <row r="51" spans="1:141" s="3" customFormat="1" ht="30" hidden="1" customHeight="1" x14ac:dyDescent="0.25">
      <c r="A51" s="95"/>
      <c r="B51" s="132">
        <v>29</v>
      </c>
      <c r="C51" s="175" t="s">
        <v>225</v>
      </c>
      <c r="D51" s="158" t="s">
        <v>226</v>
      </c>
      <c r="E51" s="98">
        <v>16026</v>
      </c>
      <c r="F51" s="98">
        <v>16828</v>
      </c>
      <c r="G51" s="99">
        <v>5.74</v>
      </c>
      <c r="H51" s="176">
        <v>0.11260000000000001</v>
      </c>
      <c r="I51" s="101">
        <v>1</v>
      </c>
      <c r="J51" s="102"/>
      <c r="K51" s="161">
        <v>1.4</v>
      </c>
      <c r="L51" s="161">
        <v>1.68</v>
      </c>
      <c r="M51" s="161">
        <v>2.23</v>
      </c>
      <c r="N51" s="162">
        <v>2.57</v>
      </c>
      <c r="O51" s="104"/>
      <c r="P51" s="123">
        <f>(O51/12*2*$E51*$G51*((1-$H51)+$H51*$K51*$I51*P$10))+(O51/12*10*$F51*$G51*((1-$H51)+$H51*$K51*$J51*P$10))</f>
        <v>0</v>
      </c>
      <c r="Q51" s="154"/>
      <c r="R51" s="123">
        <f>(Q51/12*2*$E51*$G51*((1-$H51)+$H51*$K51*$I51*R$10))+(Q51/12*10*$F51*$G51*((1-$H51)+$H51*$K51*$I51*R$10))</f>
        <v>0</v>
      </c>
      <c r="S51" s="106"/>
      <c r="T51" s="123">
        <f>(S51/12*2*$E51*$G51*((1-$H51)+$H51*$K51*$I51*T$10))+(S51/12*10*$F51*$G51*((1-$H51)+$H51*$K51*$I51*T$10))</f>
        <v>0</v>
      </c>
      <c r="U51" s="104"/>
      <c r="V51" s="123">
        <f>(U51/12*2*$E51*$G51*((1-$H51)+$H51*$K51*$I51*V$10))+(U51/12*10*$F51*$G51*((1-$H51)+$H51*$K51*$I51*V$10))</f>
        <v>0</v>
      </c>
      <c r="W51" s="104"/>
      <c r="X51" s="123">
        <f>(W51/12*2*$E51*$G51*((1-$H51)+$H51*$K51*$I51*X$10))+(W51/12*10*$F51*$G51*((1-$H51)+$H51*$K51*$I51*X$10))</f>
        <v>0</v>
      </c>
      <c r="Y51" s="104"/>
      <c r="Z51" s="123">
        <f>(Y51/12*2*$E51*$G51*((1-$H51)+$H51*$K51*$I51*Z$10))+(Y51/12*10*$F51*$G51*((1-$H51)+$H51*$K51*$I51*Z$10))</f>
        <v>0</v>
      </c>
      <c r="AA51" s="106"/>
      <c r="AB51" s="123">
        <f>(AA51/12*2*$E51*$G51*((1-$H51)+$H51*$K51*$I51*AB$10))+(AA51/12*10*$F51*$G51*((1-$H51)+$H51*$K51*$I51*AB$10))</f>
        <v>0</v>
      </c>
      <c r="AC51" s="106"/>
      <c r="AD51" s="123">
        <f>(AC51/12*2*$E51*$G51*((1-$H51)+$H51*$K51*$I51*AD$10))+(AC51/12*10*$F51*$G51*((1-$H51)+$H51*$K51*$I51*AD$10))</f>
        <v>0</v>
      </c>
      <c r="AE51" s="106"/>
      <c r="AF51" s="123">
        <f>(AE51/12*2*$E51*$G51*((1-$H51)+$H51*$L51*$I51*AF$10))+(AE51/12*10*$F51*$G51*((1-$H51)+$H51*$L51*$I51*AF$10))</f>
        <v>0</v>
      </c>
      <c r="AG51" s="106"/>
      <c r="AH51" s="123">
        <f>(AG51/12*2*$E51*$G51*((1-$H51)+$H51*$L51*$I51*AH$10))+(AG51/12*10*$F51*$G51*((1-$H51)+$H51*$L51*$I51*AH$10))</f>
        <v>0</v>
      </c>
      <c r="AI51" s="104"/>
      <c r="AJ51" s="123">
        <f>(AI51/12*2*$E51*$G51*((1-$H51)+$H51*$K51*$I51*AJ$10))+(AI51/12*10*$F51*$G51*((1-$H51)+$H51*$K51*$I51*AJ$10))</f>
        <v>0</v>
      </c>
      <c r="AK51" s="104"/>
      <c r="AL51" s="123">
        <f>(AK51/12*2*$E51*$G51*((1-$H51)+$H51*$K51*$I51*AL$10))+(AK51/12*10*$F51*$G51*((1-$H51)+$H51*$K51*$I51*AL$10))</f>
        <v>0</v>
      </c>
      <c r="AM51" s="104"/>
      <c r="AN51" s="123">
        <f>(AM51/12*2*$E51*$G51*((1-$H51)+$H51*$K51*$I51*AN$10))+(AM51/12*10*$F51*$G51*((1-$H51)+$H51*$K51*$I51*AN$10))</f>
        <v>0</v>
      </c>
      <c r="AO51" s="104"/>
      <c r="AP51" s="123">
        <f>(AO51/12*2*$E51*$G51*((1-$H51)+$H51*$K51*$I51*AP$10))+(AO51/12*10*$F51*$G51*((1-$H51)+$H51*$K51*$I51*AP$10))</f>
        <v>0</v>
      </c>
      <c r="AQ51" s="104"/>
      <c r="AR51" s="123">
        <f>(AQ51/12*2*$E51*$G51*((1-$H51)+$H51*$K51*$I51*AR$10))+(AQ51/12*10*$F51*$G51*((1-$H51)+$H51*$K51*$I51*AR$10))</f>
        <v>0</v>
      </c>
      <c r="AS51" s="104"/>
      <c r="AT51" s="123">
        <f>(AS51/12*2*$E51*$G51*((1-$H51)+$H51*$K51*$I51*AT$10))+(AS51/12*10*$F51*$G51*((1-$H51)+$H51*$K51*$I51*AT$10))</f>
        <v>0</v>
      </c>
      <c r="AU51" s="104"/>
      <c r="AV51" s="123">
        <f>(AU51/12*2*$E51*$G51*((1-$H51)+$H51*$K51*$I51*AV$10))+(AU51/12*10*$F51*$G51*((1-$H51)+$H51*$K51*$I51*AV$10))</f>
        <v>0</v>
      </c>
      <c r="AW51" s="104"/>
      <c r="AX51" s="123">
        <f>(AW51/12*2*$E51*$G51*((1-$H51)+$H51*$K51*$I51*AX$10))+(AW51/12*10*$F51*$G51*((1-$H51)+$H51*$K51*$I51*AX$10))</f>
        <v>0</v>
      </c>
      <c r="AY51" s="104"/>
      <c r="AZ51" s="123">
        <f>(AY51/12*2*$E51*$G51*((1-$H51)+$H51*$K51*$I51*AZ$10))+(AY51/12*10*$F51*$G51*((1-$H51)+$H51*$K51*$I51*AZ$10))</f>
        <v>0</v>
      </c>
      <c r="BA51" s="104"/>
      <c r="BB51" s="123">
        <f>(BA51/12*2*$E51*$G51*((1-$H51)+$H51*$K51*$I51*BB$10))+(BA51/12*10*$F51*$G51*((1-$H51)+$H51*$K51*$I51*BB$10))</f>
        <v>0</v>
      </c>
      <c r="BC51" s="104"/>
      <c r="BD51" s="123">
        <f>(BC51/12*2*$E51*$G51*((1-$H51)+$H51*$K51*$I51*BD$10))+(BC51/12*10*$F51*$G51*((1-$H51)+$H51*$K51*$I51*BD$10))</f>
        <v>0</v>
      </c>
      <c r="BE51" s="104"/>
      <c r="BF51" s="123">
        <f>(BE51/12*2*$E51*$G51*((1-$H51)+$H51*$K51*$I51*BF$10))+(BE51/12*10*$F51*$G51*((1-$H51)+$H51*$K51*$I51*BF$10))</f>
        <v>0</v>
      </c>
      <c r="BG51" s="104"/>
      <c r="BH51" s="123">
        <f>(BG51/12*2*$E51*$G51*((1-$H51)+$H51*$K51*$I51*BH$10))+(BG51/12*10*$F51*$G51*((1-$H51)+$H51*$K51*$I51*BH$10))</f>
        <v>0</v>
      </c>
      <c r="BI51" s="104"/>
      <c r="BJ51" s="123">
        <f>(BI51/12*2*$E51*$G51*((1-$H51)+$H51*$K51*$I51*BJ$10))+(BI51/12*10*$F51*$G51*((1-$H51)+$H51*$K51*$I51*BJ$10))</f>
        <v>0</v>
      </c>
      <c r="BK51" s="104"/>
      <c r="BL51" s="123">
        <f>(BK51/12*2*$E51*$G51*((1-$H51)+$H51*$K51*$I51*BL$10))+(BK51/12*10*$F51*$G51*((1-$H51)+$H51*$K51*$I51*BL$10))</f>
        <v>0</v>
      </c>
      <c r="BM51" s="104"/>
      <c r="BN51" s="123">
        <f>(BM51/12*2*$E51*$G51*((1-$H51)+$H51*$K51*$I51*BN$10))+(BM51/12*10*$F51*$G51*((1-$H51)+$H51*$K51*$I51*BN$10))</f>
        <v>0</v>
      </c>
      <c r="BO51" s="109"/>
      <c r="BP51" s="123">
        <f>(BO51/12*2*$E51*$G51*((1-$H51)+$H51*$K51*$I51*BP$10))+(BO51/12*10*$F51*$G51*((1-$H51)+$H51*$K51*$I51*BP$10))</f>
        <v>0</v>
      </c>
      <c r="BQ51" s="104"/>
      <c r="BR51" s="123">
        <f>(BQ51/12*2*$E51*$G51*((1-$H51)+$H51*$K51*$I51*BR$10))+(BQ51/12*10*$F51*$G51*((1-$H51)+$H51*$K51*$I51*BR$10))</f>
        <v>0</v>
      </c>
      <c r="BS51" s="106"/>
      <c r="BT51" s="123">
        <f>(BS51/12*2*$E51*$G51*((1-$H51)+$H51*$K51*$I51*BT$10))+(BS51/12*10*$F51*$G51*((1-$H51)+$H51*$K51*$I51*BT$10))</f>
        <v>0</v>
      </c>
      <c r="BU51" s="104"/>
      <c r="BV51" s="123">
        <f>(BU51/12*2*$E51*$G51*((1-$H51)+$H51*$K51*$I51*BV$10))+(BU51/12*10*$F51*$G51*((1-$H51)+$H51*$K51*$I51*BV$10))</f>
        <v>0</v>
      </c>
      <c r="BW51" s="104"/>
      <c r="BX51" s="123">
        <f>(BW51/12*2*$E51*$G51*((1-$H51)+$H51*$K51*$I51*BX$10))+(BW51/12*10*$F51*$G51*((1-$H51)+$H51*$K51*$I51*BX$10))</f>
        <v>0</v>
      </c>
      <c r="BY51" s="104"/>
      <c r="BZ51" s="123">
        <f>(BY51/12*2*$E51*$G51*((1-$H51)+$H51*$K51*$I51*BZ$10))+(BY51/12*10*$F51*$G51*((1-$H51)+$H51*$K51*$I51*BZ$10))</f>
        <v>0</v>
      </c>
      <c r="CA51" s="104"/>
      <c r="CB51" s="123">
        <f>(CA51/12*2*$E51*$G51*((1-$H51)+$H51*$K51*$I51*CB$10))+(CA51/12*10*$F51*$G51*((1-$H51)+$H51*$K51*$I51*CB$10))</f>
        <v>0</v>
      </c>
      <c r="CC51" s="106"/>
      <c r="CD51" s="123">
        <f>(CC51/12*2*$E51*$G51*((1-$H51)+$H51*$L51*$I51*CD$10))+(CC51/12*10*$F51*$G51*((1-$H51)+$H51*$L51*$I51*CD$10))</f>
        <v>0</v>
      </c>
      <c r="CE51" s="104"/>
      <c r="CF51" s="123">
        <f>(CE51/12*2*$E51*$G51*((1-$H51)+$H51*$L51*$I51*CF$10))+(CE51/12*10*$F51*$G51*((1-$H51)+$H51*$L51*$I51*CF$10))</f>
        <v>0</v>
      </c>
      <c r="CG51" s="106"/>
      <c r="CH51" s="123">
        <f>(CG51/12*2*$E51*$G51*((1-$H51)+$H51*$L51*$I51*CH$10))+(CG51/12*10*$F51*$G51*((1-$H51)+$H51*$L51*$I51*CH$10))</f>
        <v>0</v>
      </c>
      <c r="CI51" s="106"/>
      <c r="CJ51" s="123">
        <f>(CI51/12*2*$E51*$G51*((1-$H51)+$H51*$L51*$I51*CJ$10))+(CI51/12*10*$F51*$G51*((1-$H51)+$H51*$L51*$I51*CJ$10))</f>
        <v>0</v>
      </c>
      <c r="CK51" s="106"/>
      <c r="CL51" s="123">
        <f>(CK51/12*2*$E51*$G51*((1-$H51)+$H51*$L51*$I51*CL$10))+(CK51/12*10*$F51*$G51*((1-$H51)+$H51*$L51*$I51*CL$10))</f>
        <v>0</v>
      </c>
      <c r="CM51" s="104"/>
      <c r="CN51" s="123">
        <f>(CM51/12*2*$E51*$G51*((1-$H51)+$H51*$L51*$I51*CN$10))+(CM51/12*10*$F51*$G51*((1-$H51)+$H51*$L51*$I51*CN$10))</f>
        <v>0</v>
      </c>
      <c r="CO51" s="104"/>
      <c r="CP51" s="123">
        <f>(CO51/12*2*$E51*$G51*((1-$H51)+$H51*$L51*$I51))+(CO51/12*10*$F51*$G51*((1-$H51)+$H51*$L51*$I51))</f>
        <v>0</v>
      </c>
      <c r="CQ51" s="106"/>
      <c r="CR51" s="123">
        <f>(CQ51/12*10*$F51*$G51*((1-$H51)+$H51*$L51*$I51))</f>
        <v>0</v>
      </c>
      <c r="CS51" s="104"/>
      <c r="CT51" s="123">
        <f>(CS51/12*10*$F51*$G51*((1-$H51)+$H51*$L51*$I51))</f>
        <v>0</v>
      </c>
      <c r="CU51" s="104"/>
      <c r="CV51" s="123">
        <f>(CU51/12*2*$E51*$G51*((1-$H51)+$H51*$L51*$I51))+(CU51/12*10*$F51*$G51*((1-$H51)+$H51*$L51*$I51))</f>
        <v>0</v>
      </c>
      <c r="CW51" s="104"/>
      <c r="CX51" s="123">
        <f>(CW51/12*2*$E51*$G51*((1-$H51)+$H51*$L51*$I51))+(CW51/12*10*$F51*$G51*((1-$H51)+$H51*$L51*$I51))</f>
        <v>0</v>
      </c>
      <c r="CY51" s="104"/>
      <c r="CZ51" s="123">
        <f>(CY51/12*2*$E51*$G51*((1-$H51)+$H51*$L51*$I51))+(CY51/12*10*$F51*$G51*((1-$H51)+$H51*$L51*$I51))</f>
        <v>0</v>
      </c>
      <c r="DA51" s="104"/>
      <c r="DB51" s="123">
        <f>(DA51/12*2*$E51*$G51*((1-$H51)+$H51*$L51*$I51))+(DA51/12*10*$F51*$G51*((1-$H51)+$H51*$L51*$I51))</f>
        <v>0</v>
      </c>
      <c r="DC51" s="104"/>
      <c r="DD51" s="123">
        <f>(DC51/12*2*$E51*$G51*((1-$H51)+$H51*$L51*$I51))+(DC51/12*10*$F51*$G51*((1-$H51)+$H51*$L51*$I51))</f>
        <v>0</v>
      </c>
      <c r="DE51" s="104"/>
      <c r="DF51" s="123">
        <f>(DE51/12*2*$E51*$G51*((1-$H51)+$H51*$L51*$I51))+(DE51/12*10*$F51*$G51*((1-$H51)+$H51*$L51*$I51))</f>
        <v>0</v>
      </c>
      <c r="DG51" s="104"/>
      <c r="DH51" s="123">
        <f>(DG51/12*2*$E51*$G51*((1-$H51)+$H51*$L51*$I51))+(DG51/12*10*$F51*$G51*((1-$H51)+$H51*$L51*$I51))</f>
        <v>0</v>
      </c>
      <c r="DI51" s="104"/>
      <c r="DJ51" s="123">
        <f>(DI51/12*2*$E51*$G51*((1-$H51)+$H51*$M51*$I51*DJ$10))+(DI51/12*10*$F51*$G51*((1-$H51)+$H51*$M51*$I51*DJ$10))</f>
        <v>0</v>
      </c>
      <c r="DK51" s="104"/>
      <c r="DL51" s="123">
        <f>(DK51/12*2*$E51*$G51*((1-$H51)+$H51*$N51*$I51*DL$10))+(DK51/12*10*$F51*$G51*((1-$H51)+$H51*$N51*$I51*DL$10))</f>
        <v>0</v>
      </c>
      <c r="DM51" s="177">
        <v>24</v>
      </c>
      <c r="DN51" s="123">
        <f>(DM51/12*2*$E51*$G51*((1-$H51)+$H51*$K51*$I51*DN$10))+(DM51/12*10*$F51*$G51*((1-$H51)+$H51*$K51*$I51*DN$10))</f>
        <v>2403394.8636544002</v>
      </c>
      <c r="DO51" s="104"/>
      <c r="DP51" s="123">
        <f>(DO51/12*2*$E51*$G51*((1-$H51)+$H51*$K51*$I51*DP$10))+(DO51/12*10*$F51*$G51*((1-$H51)+$H51*$K51*$I51*DP$10))</f>
        <v>0</v>
      </c>
      <c r="DQ51" s="104"/>
      <c r="DR51" s="123">
        <f>(DQ51/12*2*$E51*$G51*((1-$H51)+$H51*$I51*DR$10))+(DQ51/12*10*$F51*$G51*((1-$H51)+$H51*$I51*DR$10))</f>
        <v>0</v>
      </c>
      <c r="DS51" s="104"/>
      <c r="DT51" s="123"/>
      <c r="DU51" s="104"/>
      <c r="DV51" s="123">
        <f>(DU51/12*2*$E51*$G51*((1-$H51)+$H51*$K51*$I51*DV$10))+(DU51/12*10*$F51*$G51*((1-$H51)+$H51*$K51*$I51*DV$10))</f>
        <v>0</v>
      </c>
      <c r="DW51" s="104"/>
      <c r="DX51" s="123">
        <f>(DW51/12*2*$E51*$G51*((1-$H51)+$H51*$K51*$I51*DX$10))+(DW51/12*10*$F51*$G51*((1-$H51)+$H51*$K51*$I51*DX$10))</f>
        <v>0</v>
      </c>
      <c r="DY51" s="104"/>
      <c r="DZ51" s="123">
        <f>(DY51/12*2*$E51*$G51*((1-$H51)+$H51*$L51*$I51))+(DY51/12*10*$F51*$G51*((1-$H51)+$H51*$L51*$I51))</f>
        <v>0</v>
      </c>
      <c r="EA51" s="110"/>
      <c r="EB51" s="123">
        <f>(EA51/12*2*$E51*$G51*((1-$H51)+$H51*$K51*$I51))+(EA51/12*10*$F51*$G51*((1-$H51)+$H51*$K51*$I51))</f>
        <v>0</v>
      </c>
      <c r="EC51" s="125"/>
      <c r="ED51" s="123">
        <f>(EC51/12*2*$E51*$G51*((1-$H51)+$H51*$K51*$I51))+(EC51/12*10*$F51*$G51*((1-$H51)+$H51*$K51*$I51))</f>
        <v>0</v>
      </c>
      <c r="EE51" s="125"/>
      <c r="EF51" s="123">
        <f>(EE51/12*2*$E51*$G51*((1-$H51)+$H51*$I51))+(EE51/12*10*$F51*$G51*((1-$H51)+$H51*$I51))</f>
        <v>0</v>
      </c>
      <c r="EG51" s="125"/>
      <c r="EH51" s="123">
        <f>(EG51/12*2*$E51*$G51*((1-$H51)+$H51*$K51*$I51))+(EG51/12*10*$F51*$G51*((1-$H51)+$H51*$K51*$I51))</f>
        <v>0</v>
      </c>
      <c r="EI51" s="112">
        <f t="shared" ref="EI51:EJ61" si="95">SUM(O51,Q51,S51,U51,W51,Y51,AA51,AC51,AE51,AG51,AI51,AK51,AM51,AO51,AQ51,AS51,AU51,AW51,AY51,BA51,BC51,BE51,BG51,BI51,BK51,BM51,BO51,BQ51,BS51,BU51,BW51,BY51,CA51,CC51,CE51,CG51,CI51,CK51,CM51,CO51,CQ51,CS51,CU51,CW51,CY51,DA51,DC51,DE51,DG51,DI51,DK51,DM51,DO51,DQ51,DS51,DU51,DW51,DY51,EA51,EC51,EE51)</f>
        <v>24</v>
      </c>
      <c r="EJ51" s="112">
        <f t="shared" si="95"/>
        <v>2403394.8636544002</v>
      </c>
    </row>
    <row r="52" spans="1:141" s="3" customFormat="1" ht="30" hidden="1" customHeight="1" x14ac:dyDescent="0.25">
      <c r="A52" s="95"/>
      <c r="B52" s="132">
        <v>30</v>
      </c>
      <c r="C52" s="175" t="s">
        <v>227</v>
      </c>
      <c r="D52" s="118" t="s">
        <v>228</v>
      </c>
      <c r="E52" s="98">
        <v>16026</v>
      </c>
      <c r="F52" s="98">
        <v>16828</v>
      </c>
      <c r="G52" s="99">
        <v>8.4</v>
      </c>
      <c r="H52" s="176">
        <v>7.8299999999999995E-2</v>
      </c>
      <c r="I52" s="101">
        <v>1</v>
      </c>
      <c r="J52" s="102"/>
      <c r="K52" s="178">
        <v>1.4</v>
      </c>
      <c r="L52" s="161">
        <v>1.68</v>
      </c>
      <c r="M52" s="161">
        <v>2.23</v>
      </c>
      <c r="N52" s="162">
        <v>2.57</v>
      </c>
      <c r="O52" s="104"/>
      <c r="P52" s="123">
        <f>(O52/12*2*$E52*$G52*((1-$H52)+$H52*$K52*$I52*P$10))+(O52/12*10*$F52*$G52*((1-$H52)+$H52*$K52*$J52*P$10))</f>
        <v>0</v>
      </c>
      <c r="Q52" s="154"/>
      <c r="R52" s="123">
        <f>(Q52/12*2*$E52*$G52*((1-$H52)+$H52*$K52*$I52*R$10))+(Q52/12*10*$F52*$G52*((1-$H52)+$H52*$K52*$I52*R$10))</f>
        <v>0</v>
      </c>
      <c r="S52" s="106"/>
      <c r="T52" s="123">
        <f>(S52/12*2*$E52*$G52*((1-$H52)+$H52*$K52*$I52*T$10))+(S52/12*10*$F52*$G52*((1-$H52)+$H52*$K52*$I52*T$10))</f>
        <v>0</v>
      </c>
      <c r="U52" s="104"/>
      <c r="V52" s="123">
        <f>(U52/12*2*$E52*$G52*((1-$H52)+$H52*$K52*$I52*V$10))+(U52/12*10*$F52*$G52*((1-$H52)+$H52*$K52*$I52*V$10))</f>
        <v>0</v>
      </c>
      <c r="W52" s="104"/>
      <c r="X52" s="123">
        <f>(W52/12*2*$E52*$G52*((1-$H52)+$H52*$K52*$I52*X$10))+(W52/12*10*$F52*$G52*((1-$H52)+$H52*$K52*$I52*X$10))</f>
        <v>0</v>
      </c>
      <c r="Y52" s="104"/>
      <c r="Z52" s="123">
        <f>(Y52/12*2*$E52*$G52*((1-$H52)+$H52*$K52*$I52*Z$10))+(Y52/12*10*$F52*$G52*((1-$H52)+$H52*$K52*$I52*Z$10))</f>
        <v>0</v>
      </c>
      <c r="AA52" s="106"/>
      <c r="AB52" s="123">
        <f>(AA52/12*2*$E52*$G52*((1-$H52)+$H52*$K52*$I52*AB$10))+(AA52/12*10*$F52*$G52*((1-$H52)+$H52*$K52*$I52*AB$10))</f>
        <v>0</v>
      </c>
      <c r="AC52" s="106"/>
      <c r="AD52" s="123">
        <f>(AC52/12*2*$E52*$G52*((1-$H52)+$H52*$K52*$I52*AD$10))+(AC52/12*10*$F52*$G52*((1-$H52)+$H52*$K52*$I52*AD$10))</f>
        <v>0</v>
      </c>
      <c r="AE52" s="106"/>
      <c r="AF52" s="123">
        <f>(AE52/12*2*$E52*$G52*((1-$H52)+$H52*$L52*$I52*AF$10))+(AE52/12*10*$F52*$G52*((1-$H52)+$H52*$L52*$I52*AF$10))</f>
        <v>0</v>
      </c>
      <c r="AG52" s="106"/>
      <c r="AH52" s="123">
        <f>(AG52/12*2*$E52*$G52*((1-$H52)+$H52*$L52*$I52*AH$10))+(AG52/12*10*$F52*$G52*((1-$H52)+$H52*$L52*$I52*AH$10))</f>
        <v>0</v>
      </c>
      <c r="AI52" s="104"/>
      <c r="AJ52" s="123">
        <f>(AI52/12*2*$E52*$G52*((1-$H52)+$H52*$K52*$I52*AJ$10))+(AI52/12*10*$F52*$G52*((1-$H52)+$H52*$K52*$I52*AJ$10))</f>
        <v>0</v>
      </c>
      <c r="AK52" s="104"/>
      <c r="AL52" s="123">
        <f>(AK52/12*2*$E52*$G52*((1-$H52)+$H52*$K52*$I52*AL$10))+(AK52/12*10*$F52*$G52*((1-$H52)+$H52*$K52*$I52*AL$10))</f>
        <v>0</v>
      </c>
      <c r="AM52" s="104"/>
      <c r="AN52" s="123">
        <f>(AM52/12*2*$E52*$G52*((1-$H52)+$H52*$K52*$I52*AN$10))+(AM52/12*10*$F52*$G52*((1-$H52)+$H52*$K52*$I52*AN$10))</f>
        <v>0</v>
      </c>
      <c r="AO52" s="104"/>
      <c r="AP52" s="123">
        <f>(AO52/12*2*$E52*$G52*((1-$H52)+$H52*$K52*$I52*AP$10))+(AO52/12*10*$F52*$G52*((1-$H52)+$H52*$K52*$I52*AP$10))</f>
        <v>0</v>
      </c>
      <c r="AQ52" s="104"/>
      <c r="AR52" s="123">
        <f>(AQ52/12*2*$E52*$G52*((1-$H52)+$H52*$K52*$I52*AR$10))+(AQ52/12*10*$F52*$G52*((1-$H52)+$H52*$K52*$I52*AR$10))</f>
        <v>0</v>
      </c>
      <c r="AS52" s="104"/>
      <c r="AT52" s="123">
        <f>(AS52/12*2*$E52*$G52*((1-$H52)+$H52*$K52*$I52*AT$10))+(AS52/12*10*$F52*$G52*((1-$H52)+$H52*$K52*$I52*AT$10))</f>
        <v>0</v>
      </c>
      <c r="AU52" s="104"/>
      <c r="AV52" s="123">
        <f>(AU52/12*2*$E52*$G52*((1-$H52)+$H52*$K52*$I52*AV$10))+(AU52/12*10*$F52*$G52*((1-$H52)+$H52*$K52*$I52*AV$10))</f>
        <v>0</v>
      </c>
      <c r="AW52" s="104"/>
      <c r="AX52" s="123">
        <f>(AW52/12*2*$E52*$G52*((1-$H52)+$H52*$K52*$I52*AX$10))+(AW52/12*10*$F52*$G52*((1-$H52)+$H52*$K52*$I52*AX$10))</f>
        <v>0</v>
      </c>
      <c r="AY52" s="104"/>
      <c r="AZ52" s="123">
        <f>(AY52/12*2*$E52*$G52*((1-$H52)+$H52*$K52*$I52*AZ$10))+(AY52/12*10*$F52*$G52*((1-$H52)+$H52*$K52*$I52*AZ$10))</f>
        <v>0</v>
      </c>
      <c r="BA52" s="104"/>
      <c r="BB52" s="123">
        <f>(BA52/12*2*$E52*$G52*((1-$H52)+$H52*$K52*$I52*BB$10))+(BA52/12*10*$F52*$G52*((1-$H52)+$H52*$K52*$I52*BB$10))</f>
        <v>0</v>
      </c>
      <c r="BC52" s="104"/>
      <c r="BD52" s="123">
        <f>(BC52/12*2*$E52*$G52*((1-$H52)+$H52*$K52*$I52*BD$10))+(BC52/12*10*$F52*$G52*((1-$H52)+$H52*$K52*$I52*BD$10))</f>
        <v>0</v>
      </c>
      <c r="BE52" s="104"/>
      <c r="BF52" s="123">
        <f>(BE52/12*2*$E52*$G52*((1-$H52)+$H52*$K52*$I52*BF$10))+(BE52/12*10*$F52*$G52*((1-$H52)+$H52*$K52*$I52*BF$10))</f>
        <v>0</v>
      </c>
      <c r="BG52" s="104"/>
      <c r="BH52" s="123">
        <f>(BG52/12*2*$E52*$G52*((1-$H52)+$H52*$K52*$I52*BH$10))+(BG52/12*10*$F52*$G52*((1-$H52)+$H52*$K52*$I52*BH$10))</f>
        <v>0</v>
      </c>
      <c r="BI52" s="104"/>
      <c r="BJ52" s="123">
        <f>(BI52/12*2*$E52*$G52*((1-$H52)+$H52*$K52*$I52*BJ$10))+(BI52/12*10*$F52*$G52*((1-$H52)+$H52*$K52*$I52*BJ$10))</f>
        <v>0</v>
      </c>
      <c r="BK52" s="104"/>
      <c r="BL52" s="123">
        <f>(BK52/12*2*$E52*$G52*((1-$H52)+$H52*$K52*$I52*BL$10))+(BK52/12*10*$F52*$G52*((1-$H52)+$H52*$K52*$I52*BL$10))</f>
        <v>0</v>
      </c>
      <c r="BM52" s="104"/>
      <c r="BN52" s="123">
        <f>(BM52/12*2*$E52*$G52*((1-$H52)+$H52*$K52*$I52*BN$10))+(BM52/12*10*$F52*$G52*((1-$H52)+$H52*$K52*$I52*BN$10))</f>
        <v>0</v>
      </c>
      <c r="BO52" s="109"/>
      <c r="BP52" s="123">
        <f>(BO52/12*2*$E52*$G52*((1-$H52)+$H52*$K52*$I52*BP$10))+(BO52/12*10*$F52*$G52*((1-$H52)+$H52*$K52*$I52*BP$10))</f>
        <v>0</v>
      </c>
      <c r="BQ52" s="104"/>
      <c r="BR52" s="123">
        <f>(BQ52/12*2*$E52*$G52*((1-$H52)+$H52*$K52*$I52*BR$10))+(BQ52/12*10*$F52*$G52*((1-$H52)+$H52*$K52*$I52*BR$10))</f>
        <v>0</v>
      </c>
      <c r="BS52" s="106"/>
      <c r="BT52" s="123">
        <f>(BS52/12*2*$E52*$G52*((1-$H52)+$H52*$K52*$I52*BT$10))+(BS52/12*10*$F52*$G52*((1-$H52)+$H52*$K52*$I52*BT$10))</f>
        <v>0</v>
      </c>
      <c r="BU52" s="104"/>
      <c r="BV52" s="123">
        <f>(BU52/12*2*$E52*$G52*((1-$H52)+$H52*$K52*$I52*BV$10))+(BU52/12*10*$F52*$G52*((1-$H52)+$H52*$K52*$I52*BV$10))</f>
        <v>0</v>
      </c>
      <c r="BW52" s="104"/>
      <c r="BX52" s="123">
        <f>(BW52/12*2*$E52*$G52*((1-$H52)+$H52*$K52*$I52*BX$10))+(BW52/12*10*$F52*$G52*((1-$H52)+$H52*$K52*$I52*BX$10))</f>
        <v>0</v>
      </c>
      <c r="BY52" s="104"/>
      <c r="BZ52" s="123">
        <f>(BY52/12*2*$E52*$G52*((1-$H52)+$H52*$K52*$I52*BZ$10))+(BY52/12*10*$F52*$G52*((1-$H52)+$H52*$K52*$I52*BZ$10))</f>
        <v>0</v>
      </c>
      <c r="CA52" s="104"/>
      <c r="CB52" s="123">
        <f>(CA52/12*2*$E52*$G52*((1-$H52)+$H52*$K52*$I52*CB$10))+(CA52/12*10*$F52*$G52*((1-$H52)+$H52*$K52*$I52*CB$10))</f>
        <v>0</v>
      </c>
      <c r="CC52" s="106"/>
      <c r="CD52" s="123">
        <f>(CC52/12*2*$E52*$G52*((1-$H52)+$H52*$L52*$I52*CD$10))+(CC52/12*10*$F52*$G52*((1-$H52)+$H52*$L52*$I52*CD$10))</f>
        <v>0</v>
      </c>
      <c r="CE52" s="104"/>
      <c r="CF52" s="123">
        <f>(CE52/12*2*$E52*$G52*((1-$H52)+$H52*$L52*$I52*CF$10))+(CE52/12*10*$F52*$G52*((1-$H52)+$H52*$L52*$I52*CF$10))</f>
        <v>0</v>
      </c>
      <c r="CG52" s="106"/>
      <c r="CH52" s="123">
        <f>(CG52/12*2*$E52*$G52*((1-$H52)+$H52*$L52*$I52*CH$10))+(CG52/12*10*$F52*$G52*((1-$H52)+$H52*$L52*$I52*CH$10))</f>
        <v>0</v>
      </c>
      <c r="CI52" s="106"/>
      <c r="CJ52" s="123">
        <f>(CI52/12*2*$E52*$G52*((1-$H52)+$H52*$L52*$I52*CJ$10))+(CI52/12*10*$F52*$G52*((1-$H52)+$H52*$L52*$I52*CJ$10))</f>
        <v>0</v>
      </c>
      <c r="CK52" s="106"/>
      <c r="CL52" s="123">
        <f>(CK52/12*2*$E52*$G52*((1-$H52)+$H52*$L52*$I52*CL$10))+(CK52/12*10*$F52*$G52*((1-$H52)+$H52*$L52*$I52*CL$10))</f>
        <v>0</v>
      </c>
      <c r="CM52" s="104"/>
      <c r="CN52" s="123">
        <f>(CM52/12*2*$E52*$G52*((1-$H52)+$H52*$L52*$I52*CN$10))+(CM52/12*10*$F52*$G52*((1-$H52)+$H52*$L52*$I52*CN$10))</f>
        <v>0</v>
      </c>
      <c r="CO52" s="104"/>
      <c r="CP52" s="123">
        <f>(CO52/12*2*$E52*$G52*((1-$H52)+$H52*$L52*$I52))+(CO52/12*10*$F52*$G52*((1-$H52)+$H52*$L52*$I52))</f>
        <v>0</v>
      </c>
      <c r="CQ52" s="106"/>
      <c r="CR52" s="123">
        <f>(CQ52/12*10*$F52*$G52*((1-$H52)+$H52*$L52*$I52))</f>
        <v>0</v>
      </c>
      <c r="CS52" s="104"/>
      <c r="CT52" s="123">
        <f>(CS52/12*10*$F52*$G52*((1-$H52)+$H52*$L52*$I52))</f>
        <v>0</v>
      </c>
      <c r="CU52" s="104"/>
      <c r="CV52" s="123">
        <f>(CU52/12*2*$E52*$G52*((1-$H52)+$H52*$L52*$I52))+(CU52/12*10*$F52*$G52*((1-$H52)+$H52*$L52*$I52))</f>
        <v>0</v>
      </c>
      <c r="CW52" s="104"/>
      <c r="CX52" s="123">
        <f>(CW52/12*2*$E52*$G52*((1-$H52)+$H52*$L52*$I52))+(CW52/12*10*$F52*$G52*((1-$H52)+$H52*$L52*$I52))</f>
        <v>0</v>
      </c>
      <c r="CY52" s="104"/>
      <c r="CZ52" s="123">
        <f>(CY52/12*2*$E52*$G52*((1-$H52)+$H52*$L52*$I52))+(CY52/12*10*$F52*$G52*((1-$H52)+$H52*$L52*$I52))</f>
        <v>0</v>
      </c>
      <c r="DA52" s="104"/>
      <c r="DB52" s="123">
        <f>(DA52/12*2*$E52*$G52*((1-$H52)+$H52*$L52*$I52))+(DA52/12*10*$F52*$G52*((1-$H52)+$H52*$L52*$I52))</f>
        <v>0</v>
      </c>
      <c r="DC52" s="104"/>
      <c r="DD52" s="123">
        <f>(DC52/12*2*$E52*$G52*((1-$H52)+$H52*$L52*$I52))+(DC52/12*10*$F52*$G52*((1-$H52)+$H52*$L52*$I52))</f>
        <v>0</v>
      </c>
      <c r="DE52" s="104"/>
      <c r="DF52" s="123">
        <f>(DE52/12*2*$E52*$G52*((1-$H52)+$H52*$L52*$I52))+(DE52/12*10*$F52*$G52*((1-$H52)+$H52*$L52*$I52))</f>
        <v>0</v>
      </c>
      <c r="DG52" s="104"/>
      <c r="DH52" s="123">
        <f>(DG52/12*2*$E52*$G52*((1-$H52)+$H52*$L52*$I52))+(DG52/12*10*$F52*$G52*((1-$H52)+$H52*$L52*$I52))</f>
        <v>0</v>
      </c>
      <c r="DI52" s="104"/>
      <c r="DJ52" s="123">
        <f>(DI52/12*2*$E52*$G52*((1-$H52)+$H52*$M52*$I52*DJ$10))+(DI52/12*10*$F52*$G52*((1-$H52)+$H52*$M52*$I52*DJ$10))</f>
        <v>0</v>
      </c>
      <c r="DK52" s="104"/>
      <c r="DL52" s="123">
        <f>(DK52/12*2*$E52*$G52*((1-$H52)+$H52*$N52*$I52*DL$10))+(DK52/12*10*$F52*$G52*((1-$H52)+$H52*$N52*$I52*DL$10))</f>
        <v>0</v>
      </c>
      <c r="DM52" s="177">
        <v>93</v>
      </c>
      <c r="DN52" s="123">
        <f>(DM52/12*2*$E52*$G52*((1-$H52)+$H52*$K52*$I52*DN$10))+(DM52/12*10*$F52*$G52*((1-$H52)+$H52*$K52*$I52*DN$10))</f>
        <v>13450076.525424</v>
      </c>
      <c r="DO52" s="104"/>
      <c r="DP52" s="123">
        <f>(DO52/12*2*$E52*$G52*((1-$H52)+$H52*$K52*$I52*DP$10))+(DO52/12*10*$F52*$G52*((1-$H52)+$H52*$K52*$I52*DP$10))</f>
        <v>0</v>
      </c>
      <c r="DQ52" s="104"/>
      <c r="DR52" s="123">
        <f>(DQ52/12*2*$E52*$G52*((1-$H52)+$H52*$I52*DR$10))+(DQ52/12*10*$F52*$G52*((1-$H52)+$H52*$I52*DR$10))</f>
        <v>0</v>
      </c>
      <c r="DS52" s="104"/>
      <c r="DT52" s="123"/>
      <c r="DU52" s="104"/>
      <c r="DV52" s="123">
        <f>(DU52/12*2*$E52*$G52*((1-$H52)+$H52*$K52*$I52*DV$10))+(DU52/12*10*$F52*$G52*((1-$H52)+$H52*$K52*$I52*DV$10))</f>
        <v>0</v>
      </c>
      <c r="DW52" s="104"/>
      <c r="DX52" s="123">
        <f>(DW52/12*2*$E52*$G52*((1-$H52)+$H52*$K52*$I52*DX$10))+(DW52/12*10*$F52*$G52*((1-$H52)+$H52*$K52*$I52*DX$10))</f>
        <v>0</v>
      </c>
      <c r="DY52" s="104"/>
      <c r="DZ52" s="123">
        <f>(DY52/12*2*$E52*$G52*((1-$H52)+$H52*$L52*$I52))+(DY52/12*10*$F52*$G52*((1-$H52)+$H52*$L52*$I52))</f>
        <v>0</v>
      </c>
      <c r="EA52" s="110"/>
      <c r="EB52" s="123">
        <f>(EA52/12*2*$E52*$G52*((1-$H52)+$H52*$K52*$I52))+(EA52/12*10*$F52*$G52*((1-$H52)+$H52*$K52*$I52))</f>
        <v>0</v>
      </c>
      <c r="EC52" s="125"/>
      <c r="ED52" s="123">
        <f>(EC52/12*2*$E52*$G52*((1-$H52)+$H52*$K52*$I52))+(EC52/12*10*$F52*$G52*((1-$H52)+$H52*$K52*$I52))</f>
        <v>0</v>
      </c>
      <c r="EE52" s="125"/>
      <c r="EF52" s="123">
        <f>(EE52/12*2*$E52*$G52*((1-$H52)+$H52*$I52))+(EE52/12*10*$F52*$G52*((1-$H52)+$H52*$I52))</f>
        <v>0</v>
      </c>
      <c r="EG52" s="125"/>
      <c r="EH52" s="123">
        <f>(EG52/12*2*$E52*$G52*((1-$H52)+$H52*$K52*$I52))+(EG52/12*10*$F52*$G52*((1-$H52)+$H52*$K52*$I52))</f>
        <v>0</v>
      </c>
      <c r="EI52" s="112">
        <f t="shared" si="95"/>
        <v>93</v>
      </c>
      <c r="EJ52" s="112">
        <f t="shared" si="95"/>
        <v>13450076.525424</v>
      </c>
    </row>
    <row r="53" spans="1:141" s="3" customFormat="1" ht="30" hidden="1" customHeight="1" x14ac:dyDescent="0.25">
      <c r="A53" s="95"/>
      <c r="B53" s="132">
        <v>31</v>
      </c>
      <c r="C53" s="175" t="s">
        <v>229</v>
      </c>
      <c r="D53" s="158" t="s">
        <v>230</v>
      </c>
      <c r="E53" s="98">
        <v>16026</v>
      </c>
      <c r="F53" s="98">
        <v>16828</v>
      </c>
      <c r="G53" s="99">
        <v>12.15</v>
      </c>
      <c r="H53" s="176">
        <v>5.2999999999999999E-2</v>
      </c>
      <c r="I53" s="101">
        <v>1</v>
      </c>
      <c r="J53" s="102"/>
      <c r="K53" s="178">
        <v>1.4</v>
      </c>
      <c r="L53" s="161">
        <v>1.68</v>
      </c>
      <c r="M53" s="161">
        <v>2.23</v>
      </c>
      <c r="N53" s="162">
        <v>2.57</v>
      </c>
      <c r="O53" s="104"/>
      <c r="P53" s="123">
        <f>(O53/12*2*$E53*$G53*((1-$H53)+$H53*$K53*$I53*P$10))+(O53/12*10*$F53*$G53*((1-$H53)+$H53*$K53*$J53*P$10))</f>
        <v>0</v>
      </c>
      <c r="Q53" s="154"/>
      <c r="R53" s="123">
        <f>(Q53/12*2*$E53*$G53*((1-$H53)+$H53*$K53*$I53*R$10))+(Q53/12*10*$F53*$G53*((1-$H53)+$H53*$K53*$I53*R$10))</f>
        <v>0</v>
      </c>
      <c r="S53" s="106"/>
      <c r="T53" s="123">
        <f>(S53/12*2*$E53*$G53*((1-$H53)+$H53*$K53*$I53*T$10))+(S53/12*10*$F53*$G53*((1-$H53)+$H53*$K53*$I53*T$10))</f>
        <v>0</v>
      </c>
      <c r="U53" s="104"/>
      <c r="V53" s="123">
        <f>(U53/12*2*$E53*$G53*((1-$H53)+$H53*$K53*$I53*V$10))+(U53/12*10*$F53*$G53*((1-$H53)+$H53*$K53*$I53*V$10))</f>
        <v>0</v>
      </c>
      <c r="W53" s="104"/>
      <c r="X53" s="123">
        <f>(W53/12*2*$E53*$G53*((1-$H53)+$H53*$K53*$I53*X$10))+(W53/12*10*$F53*$G53*((1-$H53)+$H53*$K53*$I53*X$10))</f>
        <v>0</v>
      </c>
      <c r="Y53" s="104"/>
      <c r="Z53" s="123">
        <f>(Y53/12*2*$E53*$G53*((1-$H53)+$H53*$K53*$I53*Z$10))+(Y53/12*10*$F53*$G53*((1-$H53)+$H53*$K53*$I53*Z$10))</f>
        <v>0</v>
      </c>
      <c r="AA53" s="106"/>
      <c r="AB53" s="123">
        <f>(AA53/12*2*$E53*$G53*((1-$H53)+$H53*$K53*$I53*AB$10))+(AA53/12*10*$F53*$G53*((1-$H53)+$H53*$K53*$I53*AB$10))</f>
        <v>0</v>
      </c>
      <c r="AC53" s="106"/>
      <c r="AD53" s="123">
        <f>(AC53/12*2*$E53*$G53*((1-$H53)+$H53*$K53*$I53*AD$10))+(AC53/12*10*$F53*$G53*((1-$H53)+$H53*$K53*$I53*AD$10))</f>
        <v>0</v>
      </c>
      <c r="AE53" s="106"/>
      <c r="AF53" s="123">
        <f>(AE53/12*2*$E53*$G53*((1-$H53)+$H53*$L53*$I53*AF$10))+(AE53/12*10*$F53*$G53*((1-$H53)+$H53*$L53*$I53*AF$10))</f>
        <v>0</v>
      </c>
      <c r="AG53" s="106"/>
      <c r="AH53" s="123">
        <f>(AG53/12*2*$E53*$G53*((1-$H53)+$H53*$L53*$I53*AH$10))+(AG53/12*10*$F53*$G53*((1-$H53)+$H53*$L53*$I53*AH$10))</f>
        <v>0</v>
      </c>
      <c r="AI53" s="104"/>
      <c r="AJ53" s="123">
        <f>(AI53/12*2*$E53*$G53*((1-$H53)+$H53*$K53*$I53*AJ$10))+(AI53/12*10*$F53*$G53*((1-$H53)+$H53*$K53*$I53*AJ$10))</f>
        <v>0</v>
      </c>
      <c r="AK53" s="104"/>
      <c r="AL53" s="123">
        <f>(AK53/12*2*$E53*$G53*((1-$H53)+$H53*$K53*$I53*AL$10))+(AK53/12*10*$F53*$G53*((1-$H53)+$H53*$K53*$I53*AL$10))</f>
        <v>0</v>
      </c>
      <c r="AM53" s="104"/>
      <c r="AN53" s="123">
        <f>(AM53/12*2*$E53*$G53*((1-$H53)+$H53*$K53*$I53*AN$10))+(AM53/12*10*$F53*$G53*((1-$H53)+$H53*$K53*$I53*AN$10))</f>
        <v>0</v>
      </c>
      <c r="AO53" s="104"/>
      <c r="AP53" s="123">
        <f>(AO53/12*2*$E53*$G53*((1-$H53)+$H53*$K53*$I53*AP$10))+(AO53/12*10*$F53*$G53*((1-$H53)+$H53*$K53*$I53*AP$10))</f>
        <v>0</v>
      </c>
      <c r="AQ53" s="104"/>
      <c r="AR53" s="123">
        <f>(AQ53/12*2*$E53*$G53*((1-$H53)+$H53*$K53*$I53*AR$10))+(AQ53/12*10*$F53*$G53*((1-$H53)+$H53*$K53*$I53*AR$10))</f>
        <v>0</v>
      </c>
      <c r="AS53" s="104"/>
      <c r="AT53" s="123">
        <f>(AS53/12*2*$E53*$G53*((1-$H53)+$H53*$K53*$I53*AT$10))+(AS53/12*10*$F53*$G53*((1-$H53)+$H53*$K53*$I53*AT$10))</f>
        <v>0</v>
      </c>
      <c r="AU53" s="104"/>
      <c r="AV53" s="123">
        <f>(AU53/12*2*$E53*$G53*((1-$H53)+$H53*$K53*$I53*AV$10))+(AU53/12*10*$F53*$G53*((1-$H53)+$H53*$K53*$I53*AV$10))</f>
        <v>0</v>
      </c>
      <c r="AW53" s="104"/>
      <c r="AX53" s="123">
        <f>(AW53/12*2*$E53*$G53*((1-$H53)+$H53*$K53*$I53*AX$10))+(AW53/12*10*$F53*$G53*((1-$H53)+$H53*$K53*$I53*AX$10))</f>
        <v>0</v>
      </c>
      <c r="AY53" s="104"/>
      <c r="AZ53" s="123">
        <f>(AY53/12*2*$E53*$G53*((1-$H53)+$H53*$K53*$I53*AZ$10))+(AY53/12*10*$F53*$G53*((1-$H53)+$H53*$K53*$I53*AZ$10))</f>
        <v>0</v>
      </c>
      <c r="BA53" s="104"/>
      <c r="BB53" s="123">
        <f>(BA53/12*2*$E53*$G53*((1-$H53)+$H53*$K53*$I53*BB$10))+(BA53/12*10*$F53*$G53*((1-$H53)+$H53*$K53*$I53*BB$10))</f>
        <v>0</v>
      </c>
      <c r="BC53" s="104"/>
      <c r="BD53" s="123">
        <f>(BC53/12*2*$E53*$G53*((1-$H53)+$H53*$K53*$I53*BD$10))+(BC53/12*10*$F53*$G53*((1-$H53)+$H53*$K53*$I53*BD$10))</f>
        <v>0</v>
      </c>
      <c r="BE53" s="104"/>
      <c r="BF53" s="123">
        <f>(BE53/12*2*$E53*$G53*((1-$H53)+$H53*$K53*$I53*BF$10))+(BE53/12*10*$F53*$G53*((1-$H53)+$H53*$K53*$I53*BF$10))</f>
        <v>0</v>
      </c>
      <c r="BG53" s="104"/>
      <c r="BH53" s="123">
        <f>(BG53/12*2*$E53*$G53*((1-$H53)+$H53*$K53*$I53*BH$10))+(BG53/12*10*$F53*$G53*((1-$H53)+$H53*$K53*$I53*BH$10))</f>
        <v>0</v>
      </c>
      <c r="BI53" s="104"/>
      <c r="BJ53" s="123">
        <f>(BI53/12*2*$E53*$G53*((1-$H53)+$H53*$K53*$I53*BJ$10))+(BI53/12*10*$F53*$G53*((1-$H53)+$H53*$K53*$I53*BJ$10))</f>
        <v>0</v>
      </c>
      <c r="BK53" s="104"/>
      <c r="BL53" s="123">
        <f>(BK53/12*2*$E53*$G53*((1-$H53)+$H53*$K53*$I53*BL$10))+(BK53/12*10*$F53*$G53*((1-$H53)+$H53*$K53*$I53*BL$10))</f>
        <v>0</v>
      </c>
      <c r="BM53" s="104"/>
      <c r="BN53" s="123">
        <f>(BM53/12*2*$E53*$G53*((1-$H53)+$H53*$K53*$I53*BN$10))+(BM53/12*10*$F53*$G53*((1-$H53)+$H53*$K53*$I53*BN$10))</f>
        <v>0</v>
      </c>
      <c r="BO53" s="109"/>
      <c r="BP53" s="123">
        <f>(BO53/12*2*$E53*$G53*((1-$H53)+$H53*$K53*$I53*BP$10))+(BO53/12*10*$F53*$G53*((1-$H53)+$H53*$K53*$I53*BP$10))</f>
        <v>0</v>
      </c>
      <c r="BQ53" s="104"/>
      <c r="BR53" s="123">
        <f>(BQ53/12*2*$E53*$G53*((1-$H53)+$H53*$K53*$I53*BR$10))+(BQ53/12*10*$F53*$G53*((1-$H53)+$H53*$K53*$I53*BR$10))</f>
        <v>0</v>
      </c>
      <c r="BS53" s="106"/>
      <c r="BT53" s="123">
        <f>(BS53/12*2*$E53*$G53*((1-$H53)+$H53*$K53*$I53*BT$10))+(BS53/12*10*$F53*$G53*((1-$H53)+$H53*$K53*$I53*BT$10))</f>
        <v>0</v>
      </c>
      <c r="BU53" s="104"/>
      <c r="BV53" s="123">
        <f>(BU53/12*2*$E53*$G53*((1-$H53)+$H53*$K53*$I53*BV$10))+(BU53/12*10*$F53*$G53*((1-$H53)+$H53*$K53*$I53*BV$10))</f>
        <v>0</v>
      </c>
      <c r="BW53" s="104"/>
      <c r="BX53" s="123">
        <f>(BW53/12*2*$E53*$G53*((1-$H53)+$H53*$K53*$I53*BX$10))+(BW53/12*10*$F53*$G53*((1-$H53)+$H53*$K53*$I53*BX$10))</f>
        <v>0</v>
      </c>
      <c r="BY53" s="104"/>
      <c r="BZ53" s="123">
        <f>(BY53/12*2*$E53*$G53*((1-$H53)+$H53*$K53*$I53*BZ$10))+(BY53/12*10*$F53*$G53*((1-$H53)+$H53*$K53*$I53*BZ$10))</f>
        <v>0</v>
      </c>
      <c r="CA53" s="104"/>
      <c r="CB53" s="123">
        <f>(CA53/12*2*$E53*$G53*((1-$H53)+$H53*$K53*$I53*CB$10))+(CA53/12*10*$F53*$G53*((1-$H53)+$H53*$K53*$I53*CB$10))</f>
        <v>0</v>
      </c>
      <c r="CC53" s="106"/>
      <c r="CD53" s="123">
        <f>(CC53/12*2*$E53*$G53*((1-$H53)+$H53*$L53*$I53*CD$10))+(CC53/12*10*$F53*$G53*((1-$H53)+$H53*$L53*$I53*CD$10))</f>
        <v>0</v>
      </c>
      <c r="CE53" s="104"/>
      <c r="CF53" s="123">
        <f>(CE53/12*2*$E53*$G53*((1-$H53)+$H53*$L53*$I53*CF$10))+(CE53/12*10*$F53*$G53*((1-$H53)+$H53*$L53*$I53*CF$10))</f>
        <v>0</v>
      </c>
      <c r="CG53" s="106"/>
      <c r="CH53" s="123">
        <f>(CG53/12*2*$E53*$G53*((1-$H53)+$H53*$L53*$I53*CH$10))+(CG53/12*10*$F53*$G53*((1-$H53)+$H53*$L53*$I53*CH$10))</f>
        <v>0</v>
      </c>
      <c r="CI53" s="106"/>
      <c r="CJ53" s="123">
        <f>(CI53/12*2*$E53*$G53*((1-$H53)+$H53*$L53*$I53*CJ$10))+(CI53/12*10*$F53*$G53*((1-$H53)+$H53*$L53*$I53*CJ$10))</f>
        <v>0</v>
      </c>
      <c r="CK53" s="106"/>
      <c r="CL53" s="123">
        <f>(CK53/12*2*$E53*$G53*((1-$H53)+$H53*$L53*$I53*CL$10))+(CK53/12*10*$F53*$G53*((1-$H53)+$H53*$L53*$I53*CL$10))</f>
        <v>0</v>
      </c>
      <c r="CM53" s="104"/>
      <c r="CN53" s="123">
        <f>(CM53/12*2*$E53*$G53*((1-$H53)+$H53*$L53*$I53*CN$10))+(CM53/12*10*$F53*$G53*((1-$H53)+$H53*$L53*$I53*CN$10))</f>
        <v>0</v>
      </c>
      <c r="CO53" s="104"/>
      <c r="CP53" s="123">
        <f>(CO53/12*2*$E53*$G53*((1-$H53)+$H53*$L53*$I53))+(CO53/12*10*$F53*$G53*((1-$H53)+$H53*$L53*$I53))</f>
        <v>0</v>
      </c>
      <c r="CQ53" s="106"/>
      <c r="CR53" s="123">
        <f>(CQ53/12*10*$F53*$G53*((1-$H53)+$H53*$L53*$I53))</f>
        <v>0</v>
      </c>
      <c r="CS53" s="104"/>
      <c r="CT53" s="123">
        <f>(CS53/12*10*$F53*$G53*((1-$H53)+$H53*$L53*$I53))</f>
        <v>0</v>
      </c>
      <c r="CU53" s="104"/>
      <c r="CV53" s="123">
        <f>(CU53/12*2*$E53*$G53*((1-$H53)+$H53*$L53*$I53))+(CU53/12*10*$F53*$G53*((1-$H53)+$H53*$L53*$I53))</f>
        <v>0</v>
      </c>
      <c r="CW53" s="104"/>
      <c r="CX53" s="123">
        <f>(CW53/12*2*$E53*$G53*((1-$H53)+$H53*$L53*$I53))+(CW53/12*10*$F53*$G53*((1-$H53)+$H53*$L53*$I53))</f>
        <v>0</v>
      </c>
      <c r="CY53" s="104"/>
      <c r="CZ53" s="123">
        <f>(CY53/12*2*$E53*$G53*((1-$H53)+$H53*$L53*$I53))+(CY53/12*10*$F53*$G53*((1-$H53)+$H53*$L53*$I53))</f>
        <v>0</v>
      </c>
      <c r="DA53" s="104"/>
      <c r="DB53" s="123">
        <f>(DA53/12*2*$E53*$G53*((1-$H53)+$H53*$L53*$I53))+(DA53/12*10*$F53*$G53*((1-$H53)+$H53*$L53*$I53))</f>
        <v>0</v>
      </c>
      <c r="DC53" s="104"/>
      <c r="DD53" s="123">
        <f>(DC53/12*2*$E53*$G53*((1-$H53)+$H53*$L53*$I53))+(DC53/12*10*$F53*$G53*((1-$H53)+$H53*$L53*$I53))</f>
        <v>0</v>
      </c>
      <c r="DE53" s="104"/>
      <c r="DF53" s="123">
        <f>(DE53/12*2*$E53*$G53*((1-$H53)+$H53*$L53*$I53))+(DE53/12*10*$F53*$G53*((1-$H53)+$H53*$L53*$I53))</f>
        <v>0</v>
      </c>
      <c r="DG53" s="104"/>
      <c r="DH53" s="123">
        <f>(DG53/12*2*$E53*$G53*((1-$H53)+$H53*$L53*$I53))+(DG53/12*10*$F53*$G53*((1-$H53)+$H53*$L53*$I53))</f>
        <v>0</v>
      </c>
      <c r="DI53" s="104"/>
      <c r="DJ53" s="123">
        <f>(DI53/12*2*$E53*$G53*((1-$H53)+$H53*$M53*$I53*DJ$10))+(DI53/12*10*$F53*$G53*((1-$H53)+$H53*$M53*$I53*DJ$10))</f>
        <v>0</v>
      </c>
      <c r="DK53" s="104"/>
      <c r="DL53" s="123">
        <f>(DK53/12*2*$E53*$G53*((1-$H53)+$H53*$N53*$I53*DL$10))+(DK53/12*10*$F53*$G53*((1-$H53)+$H53*$N53*$I53*DL$10))</f>
        <v>0</v>
      </c>
      <c r="DM53" s="177">
        <v>178</v>
      </c>
      <c r="DN53" s="123">
        <f>(DM53/12*2*$E53*$G53*((1-$H53)+$H53*$K53*$I53*DN$10))+(DM53/12*10*$F53*$G53*((1-$H53)+$H53*$K53*$I53*DN$10))</f>
        <v>36870257.195639998</v>
      </c>
      <c r="DO53" s="104"/>
      <c r="DP53" s="123">
        <f>(DO53/12*2*$E53*$G53*((1-$H53)+$H53*$K53*$I53*DP$10))+(DO53/12*10*$F53*$G53*((1-$H53)+$H53*$K53*$I53*DP$10))</f>
        <v>0</v>
      </c>
      <c r="DQ53" s="104"/>
      <c r="DR53" s="123">
        <f>(DQ53/12*2*$E53*$G53*((1-$H53)+$H53*$I53*DR$10))+(DQ53/12*10*$F53*$G53*((1-$H53)+$H53*$I53*DR$10))</f>
        <v>0</v>
      </c>
      <c r="DS53" s="104"/>
      <c r="DT53" s="106"/>
      <c r="DU53" s="104"/>
      <c r="DV53" s="123">
        <f>(DU53/12*2*$E53*$G53*((1-$H53)+$H53*$K53*$I53*DV$10))+(DU53/12*10*$F53*$G53*((1-$H53)+$H53*$K53*$I53*DV$10))</f>
        <v>0</v>
      </c>
      <c r="DW53" s="104"/>
      <c r="DX53" s="123">
        <f>(DW53/12*2*$E53*$G53*((1-$H53)+$H53*$K53*$I53*DX$10))+(DW53/12*10*$F53*$G53*((1-$H53)+$H53*$K53*$I53*DX$10))</f>
        <v>0</v>
      </c>
      <c r="DY53" s="104"/>
      <c r="DZ53" s="123">
        <f>(DY53/12*2*$E53*$G53*((1-$H53)+$H53*$L53*$I53))+(DY53/12*10*$F53*$G53*((1-$H53)+$H53*$L53*$I53))</f>
        <v>0</v>
      </c>
      <c r="EA53" s="110"/>
      <c r="EB53" s="123">
        <f>(EA53/12*2*$E53*$G53*((1-$H53)+$H53*$K53*$I53))+(EA53/12*10*$F53*$G53*((1-$H53)+$H53*$K53*$I53))</f>
        <v>0</v>
      </c>
      <c r="EC53" s="125"/>
      <c r="ED53" s="123">
        <f>(EC53/12*2*$E53*$G53*((1-$H53)+$H53*$K53*$I53))+(EC53/12*10*$F53*$G53*((1-$H53)+$H53*$K53*$I53))</f>
        <v>0</v>
      </c>
      <c r="EE53" s="125"/>
      <c r="EF53" s="123">
        <f>(EE53/12*2*$E53*$G53*((1-$H53)+$H53*$I53))+(EE53/12*10*$F53*$G53*((1-$H53)+$H53*$I53))</f>
        <v>0</v>
      </c>
      <c r="EG53" s="125"/>
      <c r="EH53" s="123">
        <f>(EG53/12*2*$E53*$G53*((1-$H53)+$H53*$K53*$I53))+(EG53/12*10*$F53*$G53*((1-$H53)+$H53*$K53*$I53))</f>
        <v>0</v>
      </c>
      <c r="EI53" s="112">
        <f t="shared" si="95"/>
        <v>178</v>
      </c>
      <c r="EJ53" s="112">
        <f t="shared" si="95"/>
        <v>36870257.195639998</v>
      </c>
    </row>
    <row r="54" spans="1:141" s="3" customFormat="1" ht="30" hidden="1" customHeight="1" x14ac:dyDescent="0.25">
      <c r="A54" s="95"/>
      <c r="B54" s="132">
        <v>32</v>
      </c>
      <c r="C54" s="175" t="s">
        <v>231</v>
      </c>
      <c r="D54" s="158" t="s">
        <v>232</v>
      </c>
      <c r="E54" s="98">
        <v>16026</v>
      </c>
      <c r="F54" s="98">
        <v>16828</v>
      </c>
      <c r="G54" s="99">
        <v>17.190000000000001</v>
      </c>
      <c r="H54" s="176">
        <v>3.8600000000000002E-2</v>
      </c>
      <c r="I54" s="101">
        <v>1</v>
      </c>
      <c r="J54" s="102"/>
      <c r="K54" s="178">
        <v>1.4</v>
      </c>
      <c r="L54" s="161">
        <v>1.68</v>
      </c>
      <c r="M54" s="161">
        <v>2.23</v>
      </c>
      <c r="N54" s="162">
        <v>2.57</v>
      </c>
      <c r="O54" s="104"/>
      <c r="P54" s="123">
        <f>(O54/12*2*$E54*$G54*((1-$H54)+$H54*$K54*$I54*P$10))+(O54/12*10*$F54*$G54*((1-$H54)+$H54*$K54*$J54*P$10))</f>
        <v>0</v>
      </c>
      <c r="Q54" s="154"/>
      <c r="R54" s="123">
        <f>(Q54/12*2*$E54*$G54*((1-$H54)+$H54*$K54*$I54*R$10))+(Q54/12*10*$F54*$G54*((1-$H54)+$H54*$K54*$I54*R$10))</f>
        <v>0</v>
      </c>
      <c r="S54" s="106"/>
      <c r="T54" s="123">
        <f>(S54/12*2*$E54*$G54*((1-$H54)+$H54*$K54*$I54*T$10))+(S54/12*10*$F54*$G54*((1-$H54)+$H54*$K54*$I54*T$10))</f>
        <v>0</v>
      </c>
      <c r="U54" s="104"/>
      <c r="V54" s="123">
        <f>(U54/12*2*$E54*$G54*((1-$H54)+$H54*$K54*$I54*V$10))+(U54/12*10*$F54*$G54*((1-$H54)+$H54*$K54*$I54*V$10))</f>
        <v>0</v>
      </c>
      <c r="W54" s="104"/>
      <c r="X54" s="123">
        <f>(W54/12*2*$E54*$G54*((1-$H54)+$H54*$K54*$I54*X$10))+(W54/12*10*$F54*$G54*((1-$H54)+$H54*$K54*$I54*X$10))</f>
        <v>0</v>
      </c>
      <c r="Y54" s="104"/>
      <c r="Z54" s="123">
        <f>(Y54/12*2*$E54*$G54*((1-$H54)+$H54*$K54*$I54*Z$10))+(Y54/12*10*$F54*$G54*((1-$H54)+$H54*$K54*$I54*Z$10))</f>
        <v>0</v>
      </c>
      <c r="AA54" s="106"/>
      <c r="AB54" s="123">
        <f>(AA54/12*2*$E54*$G54*((1-$H54)+$H54*$K54*$I54*AB$10))+(AA54/12*10*$F54*$G54*((1-$H54)+$H54*$K54*$I54*AB$10))</f>
        <v>0</v>
      </c>
      <c r="AC54" s="106"/>
      <c r="AD54" s="123">
        <f>(AC54/12*2*$E54*$G54*((1-$H54)+$H54*$K54*$I54*AD$10))+(AC54/12*10*$F54*$G54*((1-$H54)+$H54*$K54*$I54*AD$10))</f>
        <v>0</v>
      </c>
      <c r="AE54" s="106"/>
      <c r="AF54" s="123">
        <f>(AE54/12*2*$E54*$G54*((1-$H54)+$H54*$L54*$I54*AF$10))+(AE54/12*10*$F54*$G54*((1-$H54)+$H54*$L54*$I54*AF$10))</f>
        <v>0</v>
      </c>
      <c r="AG54" s="106"/>
      <c r="AH54" s="123">
        <f>(AG54/12*2*$E54*$G54*((1-$H54)+$H54*$L54*$I54*AH$10))+(AG54/12*10*$F54*$G54*((1-$H54)+$H54*$L54*$I54*AH$10))</f>
        <v>0</v>
      </c>
      <c r="AI54" s="104"/>
      <c r="AJ54" s="123">
        <f>(AI54/12*2*$E54*$G54*((1-$H54)+$H54*$K54*$I54*AJ$10))+(AI54/12*10*$F54*$G54*((1-$H54)+$H54*$K54*$I54*AJ$10))</f>
        <v>0</v>
      </c>
      <c r="AK54" s="104"/>
      <c r="AL54" s="123">
        <f>(AK54/12*2*$E54*$G54*((1-$H54)+$H54*$K54*$I54*AL$10))+(AK54/12*10*$F54*$G54*((1-$H54)+$H54*$K54*$I54*AL$10))</f>
        <v>0</v>
      </c>
      <c r="AM54" s="104"/>
      <c r="AN54" s="123">
        <f>(AM54/12*2*$E54*$G54*((1-$H54)+$H54*$K54*$I54*AN$10))+(AM54/12*10*$F54*$G54*((1-$H54)+$H54*$K54*$I54*AN$10))</f>
        <v>0</v>
      </c>
      <c r="AO54" s="104"/>
      <c r="AP54" s="123">
        <f>(AO54/12*2*$E54*$G54*((1-$H54)+$H54*$K54*$I54*AP$10))+(AO54/12*10*$F54*$G54*((1-$H54)+$H54*$K54*$I54*AP$10))</f>
        <v>0</v>
      </c>
      <c r="AQ54" s="104"/>
      <c r="AR54" s="123">
        <f>(AQ54/12*2*$E54*$G54*((1-$H54)+$H54*$K54*$I54*AR$10))+(AQ54/12*10*$F54*$G54*((1-$H54)+$H54*$K54*$I54*AR$10))</f>
        <v>0</v>
      </c>
      <c r="AS54" s="104"/>
      <c r="AT54" s="123">
        <f>(AS54/12*2*$E54*$G54*((1-$H54)+$H54*$K54*$I54*AT$10))+(AS54/12*10*$F54*$G54*((1-$H54)+$H54*$K54*$I54*AT$10))</f>
        <v>0</v>
      </c>
      <c r="AU54" s="104"/>
      <c r="AV54" s="123">
        <f>(AU54/12*2*$E54*$G54*((1-$H54)+$H54*$K54*$I54*AV$10))+(AU54/12*10*$F54*$G54*((1-$H54)+$H54*$K54*$I54*AV$10))</f>
        <v>0</v>
      </c>
      <c r="AW54" s="104"/>
      <c r="AX54" s="123">
        <f>(AW54/12*2*$E54*$G54*((1-$H54)+$H54*$K54*$I54*AX$10))+(AW54/12*10*$F54*$G54*((1-$H54)+$H54*$K54*$I54*AX$10))</f>
        <v>0</v>
      </c>
      <c r="AY54" s="104"/>
      <c r="AZ54" s="123">
        <f>(AY54/12*2*$E54*$G54*((1-$H54)+$H54*$K54*$I54*AZ$10))+(AY54/12*10*$F54*$G54*((1-$H54)+$H54*$K54*$I54*AZ$10))</f>
        <v>0</v>
      </c>
      <c r="BA54" s="104"/>
      <c r="BB54" s="123">
        <f>(BA54/12*2*$E54*$G54*((1-$H54)+$H54*$K54*$I54*BB$10))+(BA54/12*10*$F54*$G54*((1-$H54)+$H54*$K54*$I54*BB$10))</f>
        <v>0</v>
      </c>
      <c r="BC54" s="104"/>
      <c r="BD54" s="123">
        <f>(BC54/12*2*$E54*$G54*((1-$H54)+$H54*$K54*$I54*BD$10))+(BC54/12*10*$F54*$G54*((1-$H54)+$H54*$K54*$I54*BD$10))</f>
        <v>0</v>
      </c>
      <c r="BE54" s="104"/>
      <c r="BF54" s="123">
        <f>(BE54/12*2*$E54*$G54*((1-$H54)+$H54*$K54*$I54*BF$10))+(BE54/12*10*$F54*$G54*((1-$H54)+$H54*$K54*$I54*BF$10))</f>
        <v>0</v>
      </c>
      <c r="BG54" s="104"/>
      <c r="BH54" s="123">
        <f>(BG54/12*2*$E54*$G54*((1-$H54)+$H54*$K54*$I54*BH$10))+(BG54/12*10*$F54*$G54*((1-$H54)+$H54*$K54*$I54*BH$10))</f>
        <v>0</v>
      </c>
      <c r="BI54" s="104"/>
      <c r="BJ54" s="123">
        <f>(BI54/12*2*$E54*$G54*((1-$H54)+$H54*$K54*$I54*BJ$10))+(BI54/12*10*$F54*$G54*((1-$H54)+$H54*$K54*$I54*BJ$10))</f>
        <v>0</v>
      </c>
      <c r="BK54" s="104"/>
      <c r="BL54" s="123">
        <f>(BK54/12*2*$E54*$G54*((1-$H54)+$H54*$K54*$I54*BL$10))+(BK54/12*10*$F54*$G54*((1-$H54)+$H54*$K54*$I54*BL$10))</f>
        <v>0</v>
      </c>
      <c r="BM54" s="104"/>
      <c r="BN54" s="123">
        <f>(BM54/12*2*$E54*$G54*((1-$H54)+$H54*$K54*$I54*BN$10))+(BM54/12*10*$F54*$G54*((1-$H54)+$H54*$K54*$I54*BN$10))</f>
        <v>0</v>
      </c>
      <c r="BO54" s="109"/>
      <c r="BP54" s="123">
        <f>(BO54/12*2*$E54*$G54*((1-$H54)+$H54*$K54*$I54*BP$10))+(BO54/12*10*$F54*$G54*((1-$H54)+$H54*$K54*$I54*BP$10))</f>
        <v>0</v>
      </c>
      <c r="BQ54" s="104"/>
      <c r="BR54" s="123">
        <f>(BQ54/12*2*$E54*$G54*((1-$H54)+$H54*$K54*$I54*BR$10))+(BQ54/12*10*$F54*$G54*((1-$H54)+$H54*$K54*$I54*BR$10))</f>
        <v>0</v>
      </c>
      <c r="BS54" s="106"/>
      <c r="BT54" s="123">
        <f>(BS54/12*2*$E54*$G54*((1-$H54)+$H54*$K54*$I54*BT$10))+(BS54/12*10*$F54*$G54*((1-$H54)+$H54*$K54*$I54*BT$10))</f>
        <v>0</v>
      </c>
      <c r="BU54" s="104"/>
      <c r="BV54" s="123">
        <f>(BU54/12*2*$E54*$G54*((1-$H54)+$H54*$K54*$I54*BV$10))+(BU54/12*10*$F54*$G54*((1-$H54)+$H54*$K54*$I54*BV$10))</f>
        <v>0</v>
      </c>
      <c r="BW54" s="104"/>
      <c r="BX54" s="123">
        <f>(BW54/12*2*$E54*$G54*((1-$H54)+$H54*$K54*$I54*BX$10))+(BW54/12*10*$F54*$G54*((1-$H54)+$H54*$K54*$I54*BX$10))</f>
        <v>0</v>
      </c>
      <c r="BY54" s="104"/>
      <c r="BZ54" s="123">
        <f>(BY54/12*2*$E54*$G54*((1-$H54)+$H54*$K54*$I54*BZ$10))+(BY54/12*10*$F54*$G54*((1-$H54)+$H54*$K54*$I54*BZ$10))</f>
        <v>0</v>
      </c>
      <c r="CA54" s="104"/>
      <c r="CB54" s="123">
        <f>(CA54/12*2*$E54*$G54*((1-$H54)+$H54*$K54*$I54*CB$10))+(CA54/12*10*$F54*$G54*((1-$H54)+$H54*$K54*$I54*CB$10))</f>
        <v>0</v>
      </c>
      <c r="CC54" s="106"/>
      <c r="CD54" s="123">
        <f>(CC54/12*2*$E54*$G54*((1-$H54)+$H54*$L54*$I54*CD$10))+(CC54/12*10*$F54*$G54*((1-$H54)+$H54*$L54*$I54*CD$10))</f>
        <v>0</v>
      </c>
      <c r="CE54" s="104"/>
      <c r="CF54" s="123">
        <f>(CE54/12*2*$E54*$G54*((1-$H54)+$H54*$L54*$I54*CF$10))+(CE54/12*10*$F54*$G54*((1-$H54)+$H54*$L54*$I54*CF$10))</f>
        <v>0</v>
      </c>
      <c r="CG54" s="106"/>
      <c r="CH54" s="123">
        <f>(CG54/12*2*$E54*$G54*((1-$H54)+$H54*$L54*$I54*CH$10))+(CG54/12*10*$F54*$G54*((1-$H54)+$H54*$L54*$I54*CH$10))</f>
        <v>0</v>
      </c>
      <c r="CI54" s="106"/>
      <c r="CJ54" s="123">
        <f>(CI54/12*2*$E54*$G54*((1-$H54)+$H54*$L54*$I54*CJ$10))+(CI54/12*10*$F54*$G54*((1-$H54)+$H54*$L54*$I54*CJ$10))</f>
        <v>0</v>
      </c>
      <c r="CK54" s="106"/>
      <c r="CL54" s="123">
        <f>(CK54/12*2*$E54*$G54*((1-$H54)+$H54*$L54*$I54*CL$10))+(CK54/12*10*$F54*$G54*((1-$H54)+$H54*$L54*$I54*CL$10))</f>
        <v>0</v>
      </c>
      <c r="CM54" s="104"/>
      <c r="CN54" s="123">
        <f>(CM54/12*2*$E54*$G54*((1-$H54)+$H54*$L54*$I54*CN$10))+(CM54/12*10*$F54*$G54*((1-$H54)+$H54*$L54*$I54*CN$10))</f>
        <v>0</v>
      </c>
      <c r="CO54" s="104"/>
      <c r="CP54" s="123">
        <f>(CO54/12*2*$E54*$G54*((1-$H54)+$H54*$L54*$I54))+(CO54/12*10*$F54*$G54*((1-$H54)+$H54*$L54*$I54))</f>
        <v>0</v>
      </c>
      <c r="CQ54" s="106"/>
      <c r="CR54" s="123">
        <f>(CQ54/12*10*$F54*$G54*((1-$H54)+$H54*$L54*$I54))</f>
        <v>0</v>
      </c>
      <c r="CS54" s="104"/>
      <c r="CT54" s="123">
        <f>(CS54/12*10*$F54*$G54*((1-$H54)+$H54*$L54*$I54))</f>
        <v>0</v>
      </c>
      <c r="CU54" s="104"/>
      <c r="CV54" s="123">
        <f>(CU54/12*2*$E54*$G54*((1-$H54)+$H54*$L54*$I54))+(CU54/12*10*$F54*$G54*((1-$H54)+$H54*$L54*$I54))</f>
        <v>0</v>
      </c>
      <c r="CW54" s="104"/>
      <c r="CX54" s="123">
        <f>(CW54/12*2*$E54*$G54*((1-$H54)+$H54*$L54*$I54))+(CW54/12*10*$F54*$G54*((1-$H54)+$H54*$L54*$I54))</f>
        <v>0</v>
      </c>
      <c r="CY54" s="104"/>
      <c r="CZ54" s="123">
        <f>(CY54/12*2*$E54*$G54*((1-$H54)+$H54*$L54*$I54))+(CY54/12*10*$F54*$G54*((1-$H54)+$H54*$L54*$I54))</f>
        <v>0</v>
      </c>
      <c r="DA54" s="104"/>
      <c r="DB54" s="123">
        <f>(DA54/12*2*$E54*$G54*((1-$H54)+$H54*$L54*$I54))+(DA54/12*10*$F54*$G54*((1-$H54)+$H54*$L54*$I54))</f>
        <v>0</v>
      </c>
      <c r="DC54" s="104"/>
      <c r="DD54" s="123">
        <f>(DC54/12*2*$E54*$G54*((1-$H54)+$H54*$L54*$I54))+(DC54/12*10*$F54*$G54*((1-$H54)+$H54*$L54*$I54))</f>
        <v>0</v>
      </c>
      <c r="DE54" s="104"/>
      <c r="DF54" s="123">
        <f>(DE54/12*2*$E54*$G54*((1-$H54)+$H54*$L54*$I54))+(DE54/12*10*$F54*$G54*((1-$H54)+$H54*$L54*$I54))</f>
        <v>0</v>
      </c>
      <c r="DG54" s="104"/>
      <c r="DH54" s="123">
        <f>(DG54/12*2*$E54*$G54*((1-$H54)+$H54*$L54*$I54))+(DG54/12*10*$F54*$G54*((1-$H54)+$H54*$L54*$I54))</f>
        <v>0</v>
      </c>
      <c r="DI54" s="104"/>
      <c r="DJ54" s="123">
        <f>(DI54/12*2*$E54*$G54*((1-$H54)+$H54*$M54*$I54*DJ$10))+(DI54/12*10*$F54*$G54*((1-$H54)+$H54*$M54*$I54*DJ$10))</f>
        <v>0</v>
      </c>
      <c r="DK54" s="104"/>
      <c r="DL54" s="123">
        <f>(DK54/12*2*$E54*$G54*((1-$H54)+$H54*$N54*$I54*DL$10))+(DK54/12*10*$F54*$G54*((1-$H54)+$H54*$N54*$I54*DL$10))</f>
        <v>0</v>
      </c>
      <c r="DM54" s="177"/>
      <c r="DN54" s="123">
        <f>(DM54/12*2*$E54*$G54*((1-$H54)+$H54*$K54*$I54*DN$10))+(DM54/12*10*$F54*$G54*((1-$H54)+$H54*$K54*$I54*DN$10))</f>
        <v>0</v>
      </c>
      <c r="DO54" s="104"/>
      <c r="DP54" s="123">
        <f>(DO54/12*2*$E54*$G54*((1-$H54)+$H54*$K54*$I54*DP$10))+(DO54/12*10*$F54*$G54*((1-$H54)+$H54*$K54*$I54*DP$10))</f>
        <v>0</v>
      </c>
      <c r="DQ54" s="104"/>
      <c r="DR54" s="123">
        <f>(DQ54/12*2*$E54*$G54*((1-$H54)+$H54*$I54*DR$10))+(DQ54/12*10*$F54*$G54*((1-$H54)+$H54*$I54*DR$10))</f>
        <v>0</v>
      </c>
      <c r="DS54" s="104"/>
      <c r="DT54" s="106"/>
      <c r="DU54" s="104"/>
      <c r="DV54" s="123">
        <f>(DU54/12*2*$E54*$G54*((1-$H54)+$H54*$K54*$I54*DV$10))+(DU54/12*10*$F54*$G54*((1-$H54)+$H54*$K54*$I54*DV$10))</f>
        <v>0</v>
      </c>
      <c r="DW54" s="104"/>
      <c r="DX54" s="123">
        <f>(DW54/12*2*$E54*$G54*((1-$H54)+$H54*$K54*$I54*DX$10))+(DW54/12*10*$F54*$G54*((1-$H54)+$H54*$K54*$I54*DX$10))</f>
        <v>0</v>
      </c>
      <c r="DY54" s="104"/>
      <c r="DZ54" s="123">
        <f>(DY54/12*2*$E54*$G54*((1-$H54)+$H54*$L54*$I54))+(DY54/12*10*$F54*$G54*((1-$H54)+$H54*$L54*$I54))</f>
        <v>0</v>
      </c>
      <c r="EA54" s="110"/>
      <c r="EB54" s="123">
        <f>(EA54/12*2*$E54*$G54*((1-$H54)+$H54*$K54*$I54))+(EA54/12*10*$F54*$G54*((1-$H54)+$H54*$K54*$I54))</f>
        <v>0</v>
      </c>
      <c r="EC54" s="125"/>
      <c r="ED54" s="123">
        <f>(EC54/12*2*$E54*$G54*((1-$H54)+$H54*$K54*$I54))+(EC54/12*10*$F54*$G54*((1-$H54)+$H54*$K54*$I54))</f>
        <v>0</v>
      </c>
      <c r="EE54" s="125"/>
      <c r="EF54" s="123">
        <f>(EE54/12*2*$E54*$G54*((1-$H54)+$H54*$I54))+(EE54/12*10*$F54*$G54*((1-$H54)+$H54*$I54))</f>
        <v>0</v>
      </c>
      <c r="EG54" s="125"/>
      <c r="EH54" s="123">
        <f>(EG54/12*2*$E54*$G54*((1-$H54)+$H54*$K54*$I54))+(EG54/12*10*$F54*$G54*((1-$H54)+$H54*$K54*$I54))</f>
        <v>0</v>
      </c>
      <c r="EI54" s="112">
        <f t="shared" si="95"/>
        <v>0</v>
      </c>
      <c r="EJ54" s="112">
        <f t="shared" si="95"/>
        <v>0</v>
      </c>
    </row>
    <row r="55" spans="1:141" s="3" customFormat="1" ht="23.25" customHeight="1" x14ac:dyDescent="0.25">
      <c r="A55" s="95"/>
      <c r="B55" s="132">
        <v>33</v>
      </c>
      <c r="C55" s="175" t="s">
        <v>233</v>
      </c>
      <c r="D55" s="158" t="s">
        <v>234</v>
      </c>
      <c r="E55" s="98">
        <v>16026</v>
      </c>
      <c r="F55" s="98">
        <v>16828</v>
      </c>
      <c r="G55" s="99">
        <v>0.97</v>
      </c>
      <c r="H55" s="100"/>
      <c r="I55" s="101">
        <v>1</v>
      </c>
      <c r="J55" s="102"/>
      <c r="K55" s="150">
        <v>1.4</v>
      </c>
      <c r="L55" s="150">
        <v>1.68</v>
      </c>
      <c r="M55" s="150">
        <v>2.23</v>
      </c>
      <c r="N55" s="153">
        <v>2.57</v>
      </c>
      <c r="O55" s="104"/>
      <c r="P55" s="105">
        <f>(O55/12*2*$E55*$G55*$I55*$K55*P$10)+(O55/12*10*$F55*$G55*$I55*$K55*P$10)</f>
        <v>0</v>
      </c>
      <c r="Q55" s="154"/>
      <c r="R55" s="105">
        <f>(Q55/12*2*$E55*$G55*$I55*$K55*R$10)+(Q55/12*10*$F55*$G55*$I55*$K55*R$10)</f>
        <v>0</v>
      </c>
      <c r="S55" s="106"/>
      <c r="T55" s="105">
        <f>(S55/12*2*$E55*$G55*$I55*$K55*T$10)+(S55/12*10*$F55*$G55*$I55*$K55*T$10)</f>
        <v>0</v>
      </c>
      <c r="U55" s="104"/>
      <c r="V55" s="105">
        <f>(U55/12*2*$E55*$G55*$I55*$K55*V$10)+(U55/12*10*$F55*$G55*$I55*$K55*V$10)</f>
        <v>0</v>
      </c>
      <c r="W55" s="104"/>
      <c r="X55" s="105">
        <f>(W55/12*2*$E55*$G55*$I55*$K55*X$10)+(W55/12*10*$F55*$G55*$I55*$K55*X$10)</f>
        <v>0</v>
      </c>
      <c r="Y55" s="104"/>
      <c r="Z55" s="105">
        <f>(Y55/12*2*$E55*$G55*$I55*$K55*Z$10)+(Y55/12*10*$F55*$G55*$I55*$K55*Z$10)</f>
        <v>0</v>
      </c>
      <c r="AA55" s="106">
        <v>17</v>
      </c>
      <c r="AB55" s="105">
        <f>(AA55/12*2*$E55*$G55*$I55*$K55*AB$10)+(AA55/12*10*$F55*$G55*$I55*$K55*AB$10)</f>
        <v>385405.37933333335</v>
      </c>
      <c r="AC55" s="106">
        <v>3</v>
      </c>
      <c r="AD55" s="105">
        <f>(AC55/12*2*$E55*$G55*$I55*$K55*AD$10)+(AC55/12*10*$F55*$G55*$I55*$K55*AD$10)</f>
        <v>68012.713999999993</v>
      </c>
      <c r="AE55" s="106"/>
      <c r="AF55" s="106">
        <f>SUM(AE55/12*2*$E55*$G55*$I55*$L55*$AF$10)+(AE55/12*10*$F55*$G55*$I55*$L55*$AF$10)</f>
        <v>0</v>
      </c>
      <c r="AG55" s="106"/>
      <c r="AH55" s="107">
        <f>SUM(AG55/12*2*$E55*$G55*$I55*$L55*$AH$10)+(AG55/12*10*$F55*$G55*$I55*$L55*$AH$10)</f>
        <v>0</v>
      </c>
      <c r="AI55" s="104"/>
      <c r="AJ55" s="105">
        <f>(AI55/12*2*$E55*$G55*$I55*$K55*AJ$10)+(AI55/12*10*$F55*$G55*$I55*$K55*AJ$10)</f>
        <v>0</v>
      </c>
      <c r="AK55" s="104"/>
      <c r="AL55" s="105">
        <f>(AK55/12*2*$E55*$G55*$I55*$K55*AL$10)+(AK55/12*10*$F55*$G55*$I55*$K55*AL$10)</f>
        <v>0</v>
      </c>
      <c r="AM55" s="104"/>
      <c r="AN55" s="105">
        <f>(AM55/12*2*$E55*$G55*$I55*$K55*AN$10)+(AM55/12*10*$F55*$G55*$I55*$K55*AN$10)</f>
        <v>0</v>
      </c>
      <c r="AO55" s="104"/>
      <c r="AP55" s="105">
        <f>(AO55/12*2*$E55*$G55*$I55*$K55*AP$10)+(AO55/12*10*$F55*$G55*$I55*$K55*AP$10)</f>
        <v>0</v>
      </c>
      <c r="AQ55" s="104">
        <v>15</v>
      </c>
      <c r="AR55" s="105">
        <f>(AQ55/12*2*$E55*$G55*$I55*$K55*AR$10)+(AQ55/12*10*$F55*$G55*$I55*$K55*AR$10)</f>
        <v>340063.56999999995</v>
      </c>
      <c r="AS55" s="104">
        <v>10</v>
      </c>
      <c r="AT55" s="105">
        <f>(AS55/12*2*$E55*$G55*$I55*$K55*AT$10)+(AS55/12*10*$F55*$G55*$I55*$K55*AT$10)</f>
        <v>226709.04666666666</v>
      </c>
      <c r="AU55" s="104">
        <v>78</v>
      </c>
      <c r="AV55" s="105">
        <f>(AU55/12*2*$E55*$G55*$I55*$K55*AV$10)+(AU55/12*10*$F55*$G55*$I55*$K55*AV$10)</f>
        <v>1768330.5639999998</v>
      </c>
      <c r="AW55" s="104">
        <v>90</v>
      </c>
      <c r="AX55" s="105">
        <f>(AW55/12*2*$E55*$G55*$I55*$K55*AX$10)+(AW55/12*10*$F55*$G55*$I55*$K55*AX$10)</f>
        <v>2040381.4199999997</v>
      </c>
      <c r="AY55" s="104">
        <v>80</v>
      </c>
      <c r="AZ55" s="105">
        <f>(AY55/12*2*$E55*$G55*$I55*$K55*AZ$10)+(AY55/12*10*$F55*$G55*$I55*$K55*AZ$10)</f>
        <v>1813672.3733333333</v>
      </c>
      <c r="BA55" s="104">
        <v>10</v>
      </c>
      <c r="BB55" s="105">
        <f>(BA55/12*2*$E55*$G55*$I55*$K55*BB$10)+(BA55/12*10*$F55*$G55*$I55*$K55*BB$10)</f>
        <v>226709.04666666666</v>
      </c>
      <c r="BC55" s="104">
        <v>6</v>
      </c>
      <c r="BD55" s="105">
        <f>(BC55/12*2*$E55*$G55*$I55*$K55*BD$10)+(BC55/12*10*$F55*$G55*$I55*$K55*BD$10)</f>
        <v>136025.42799999999</v>
      </c>
      <c r="BE55" s="104"/>
      <c r="BF55" s="105">
        <f>(BE55/12*2*$E55*$G55*$I55*$K55*BF$10)+(BE55/12*10*$F55*$G55*$I55*$K55*BF$10)</f>
        <v>0</v>
      </c>
      <c r="BG55" s="104">
        <v>1</v>
      </c>
      <c r="BH55" s="105">
        <f>(BG55/12*2*$E55*$G55*$I55*$K55*BH$10)+(BG55/12*10*$F55*$G55*$I55*$K55*BH$10)</f>
        <v>22670.904666666662</v>
      </c>
      <c r="BI55" s="104"/>
      <c r="BJ55" s="105">
        <f>(BI55/12*2*$E55*$G55*$I55*$K55*BJ$10)+(BI55/12*10*$F55*$G55*$I55*$K55*BJ$10)</f>
        <v>0</v>
      </c>
      <c r="BK55" s="104"/>
      <c r="BL55" s="105">
        <f>(BK55/12*2*$E55*$G55*$I55*$K55*BL$10)+(BK55/12*10*$F55*$G55*$I55*$K55*BL$10)</f>
        <v>0</v>
      </c>
      <c r="BM55" s="104">
        <v>1</v>
      </c>
      <c r="BN55" s="105">
        <f>(BM55/12*2*$E55*$G55*$I55*$K55*BN$10)+(BM55/12*10*$F55*$G55*$I55*$K55*BN$10)</f>
        <v>22670.904666666662</v>
      </c>
      <c r="BO55" s="109"/>
      <c r="BP55" s="105">
        <f>(BO55/12*2*$E55*$G55*$I55*$K55*BP$10)+(BO55/12*10*$F55*$G55*$I55*$K55*BP$10)</f>
        <v>0</v>
      </c>
      <c r="BQ55" s="104">
        <v>5</v>
      </c>
      <c r="BR55" s="105">
        <f>(BQ55/12*2*$E55*$G55*$I55*$K55*BR$10)+(BQ55/12*10*$F55*$G55*$I55*$K55*BR$10)</f>
        <v>113354.52333333333</v>
      </c>
      <c r="BS55" s="106"/>
      <c r="BT55" s="105">
        <f>(BS55/12*2*$E55*$G55*$I55*$K55*BT$10)+(BS55/12*10*$F55*$G55*$I55*$K55*BT$10)</f>
        <v>0</v>
      </c>
      <c r="BU55" s="104"/>
      <c r="BV55" s="105">
        <f>(BU55/12*2*$E55*$G55*$I55*$K55*BV$10)+(BU55/12*10*$F55*$G55*$I55*$K55*BV$10)</f>
        <v>0</v>
      </c>
      <c r="BW55" s="104">
        <v>1</v>
      </c>
      <c r="BX55" s="105">
        <f>(BW55/12*2*$E55*$G55*$I55*$K55*BX$10)+(BW55/12*10*$F55*$G55*$I55*$K55*BX$10)</f>
        <v>22670.904666666662</v>
      </c>
      <c r="BY55" s="104"/>
      <c r="BZ55" s="105">
        <f>(BY55/12*2*$E55*$G55*$I55*$K55*BZ$10)+(BY55/12*10*$F55*$G55*$I55*$K55*BZ$10)</f>
        <v>0</v>
      </c>
      <c r="CA55" s="104">
        <v>12</v>
      </c>
      <c r="CB55" s="105">
        <f>(CA55/12*2*$E55*$G55*$I55*$K55*CB$10)+(CA55/12*10*$F55*$G55*$I55*$K55*CB$10)</f>
        <v>272050.85599999997</v>
      </c>
      <c r="CC55" s="106"/>
      <c r="CD55" s="107">
        <f>SUM(CC55/12*2*$E55*$G55*$I55*$L55*CD$10)+(CC55/12*10*$F55*$G55*$I55*$L55*$CD$10)</f>
        <v>0</v>
      </c>
      <c r="CE55" s="104"/>
      <c r="CF55" s="107">
        <f>SUM(CE55/12*2*$E55*$G55*$I55*$L55*CF$10)+(CE55/12*10*$F55*$G55*$I55*$L55*CF$10)</f>
        <v>0</v>
      </c>
      <c r="CG55" s="106"/>
      <c r="CH55" s="107">
        <f>SUM(CG55/12*2*$E55*$G55*$I55*$L55*CH$10)+(CG55/12*10*$F55*$G55*$I55*$L55*CH$10)</f>
        <v>0</v>
      </c>
      <c r="CI55" s="106"/>
      <c r="CJ55" s="107">
        <f>SUM(CI55/12*2*$E55*$G55*$I55*$L55*CJ$10)+(CI55/12*10*$F55*$G55*$I55*$L55*CJ$10)</f>
        <v>0</v>
      </c>
      <c r="CK55" s="106"/>
      <c r="CL55" s="107">
        <f>SUM(CK55/12*2*$E55*$G55*$I55*$L55*CL$10)+(CK55/12*10*$F55*$G55*$I55*$L55*CL$10)</f>
        <v>0</v>
      </c>
      <c r="CM55" s="104"/>
      <c r="CN55" s="107">
        <f>SUM(CM55/12*2*$E55*$G55*$I55*$L55*CN$10)+(CM55/12*10*$F55*$G55*$I55*$L55*CN$10)</f>
        <v>0</v>
      </c>
      <c r="CO55" s="104"/>
      <c r="CP55" s="107">
        <f>SUM(CO55/12*2*$E55*$G55*$I55*$L55*CP$10)+(CO55/12*10*$F55*$G55*$I55*$L55*CP$10)</f>
        <v>0</v>
      </c>
      <c r="CQ55" s="106"/>
      <c r="CR55" s="107">
        <f>SUM(CQ55/12*2*$E55*$G55*$I55*$L55*CR$10)+(CQ55/12*10*$F55*$G55*$I55*$L55*CR$10)</f>
        <v>0</v>
      </c>
      <c r="CS55" s="104"/>
      <c r="CT55" s="107">
        <f>SUM(CS55/12*2*$E55*$G55*$I55*$L55*CT$10)+(CS55/12*10*$F55*$G55*$I55*$L55*CT$10)</f>
        <v>0</v>
      </c>
      <c r="CU55" s="104"/>
      <c r="CV55" s="107">
        <f>SUM(CU55/12*2*$E55*$G55*$I55*$L55*CV$10)+(CU55/12*10*$F55*$G55*$I55*$L55*CV$10)</f>
        <v>0</v>
      </c>
      <c r="CW55" s="104">
        <v>6</v>
      </c>
      <c r="CX55" s="107">
        <f>SUM(CW55/12*2*$E55*$G55*$I55*$L55*CX$10)+(CW55/12*10*$F55*$G55*$I55*$L55*CX$10)</f>
        <v>163230.51360000001</v>
      </c>
      <c r="CY55" s="104">
        <v>5</v>
      </c>
      <c r="CZ55" s="107">
        <f>SUM(CY55/12*2*$E55*$G55*$I55*$L55*CZ$10)+(CY55/12*10*$F55*$G55*$I55*$L55*CZ$10)</f>
        <v>136025.42800000001</v>
      </c>
      <c r="DA55" s="104">
        <v>2</v>
      </c>
      <c r="DB55" s="107">
        <f>SUM(DA55/12*2*$E55*$G55*$I55*$L55*DB$10)+(DA55/12*10*$F55*$G55*$I55*$L55*DB$10)</f>
        <v>54410.17119999999</v>
      </c>
      <c r="DC55" s="104">
        <v>10</v>
      </c>
      <c r="DD55" s="107">
        <f>SUM(DC55/12*2*$E55*$G55*$I55*$L55*DD$10)+(DC55/12*10*$F55*$G55*$I55*$L55*DD$10)</f>
        <v>272050.85600000003</v>
      </c>
      <c r="DE55" s="104"/>
      <c r="DF55" s="106">
        <f>SUM(DE55/12*2*$E55*$G55*$I55*$L55*DF$10)+(DE55/12*10*$F55*$G55*$I55*$L55*DF$10)</f>
        <v>0</v>
      </c>
      <c r="DG55" s="104"/>
      <c r="DH55" s="107">
        <f>SUM(DG55/12*2*$E55*$G55*$I55*$L55*DH$10)+(DG55/12*10*$F55*$G55*$I55*$L55*DH$10)</f>
        <v>0</v>
      </c>
      <c r="DI55" s="104"/>
      <c r="DJ55" s="107">
        <f>SUM(DI55/12*2*$E55*$G55*$I55*$M55*DJ$10)+(DI55/12*10*$F55*$G55*$I55*$M55*DJ$10)</f>
        <v>0</v>
      </c>
      <c r="DK55" s="104">
        <v>2</v>
      </c>
      <c r="DL55" s="107">
        <f>SUM(DK55/12*2*$E55*$G55*$I55*$N55*DL$10)+(DK55/12*10*$F55*$G55*$I55*$N55*DL$10)</f>
        <v>83234.607133333309</v>
      </c>
      <c r="DM55" s="104"/>
      <c r="DN55" s="105">
        <f>(DM55/12*2*$E55*$G55*$I55*$K55*DN$10)+(DM55/12*10*$F55*$G55*$I55*$K55*DN$10)</f>
        <v>0</v>
      </c>
      <c r="DO55" s="104"/>
      <c r="DP55" s="105">
        <f>(DO55/12*2*$E55*$G55*$I55*$K55*DP$10)+(DO55/12*10*$F55*$G55*$I55*$K55*DP$10)</f>
        <v>0</v>
      </c>
      <c r="DQ55" s="104"/>
      <c r="DR55" s="107">
        <f>SUM(DQ55/12*2*$E55*$G55*$I55)+(DQ55/12*10*$F55*$G55*$I55)</f>
        <v>0</v>
      </c>
      <c r="DS55" s="104"/>
      <c r="DT55" s="106"/>
      <c r="DU55" s="104"/>
      <c r="DV55" s="105">
        <f>(DU55/12*2*$E55*$G55*$I55*$K55*DV$10)+(DU55/12*10*$F55*$G55*$I55*$K55*DV$10)</f>
        <v>0</v>
      </c>
      <c r="DW55" s="104"/>
      <c r="DX55" s="105">
        <f>(DW55/12*2*$E55*$G55*$I55*$K55*DX$10)+(DW55/12*10*$F55*$G55*$I55*$K55*DX$10)</f>
        <v>0</v>
      </c>
      <c r="DY55" s="104"/>
      <c r="DZ55" s="106"/>
      <c r="EA55" s="110"/>
      <c r="EB55" s="110"/>
      <c r="EC55" s="104"/>
      <c r="ED55" s="106"/>
      <c r="EE55" s="104"/>
      <c r="EF55" s="104"/>
      <c r="EG55" s="104"/>
      <c r="EH55" s="111">
        <f>(EG55/12*2*$E55*$G55*$I55*$K55)+(EG55/12*10*$F55*$G55*$I55*$K55)</f>
        <v>0</v>
      </c>
      <c r="EI55" s="112">
        <f t="shared" si="95"/>
        <v>354</v>
      </c>
      <c r="EJ55" s="112">
        <f t="shared" si="95"/>
        <v>8167679.2112666667</v>
      </c>
    </row>
    <row r="56" spans="1:141" s="3" customFormat="1" ht="30" hidden="1" x14ac:dyDescent="0.3">
      <c r="A56" s="95"/>
      <c r="B56" s="132">
        <v>34</v>
      </c>
      <c r="C56" s="175" t="s">
        <v>235</v>
      </c>
      <c r="D56" s="158" t="s">
        <v>236</v>
      </c>
      <c r="E56" s="98">
        <v>16026</v>
      </c>
      <c r="F56" s="98">
        <v>16828</v>
      </c>
      <c r="G56" s="99">
        <v>1.1599999999999999</v>
      </c>
      <c r="H56" s="100"/>
      <c r="I56" s="101">
        <v>1</v>
      </c>
      <c r="J56" s="179"/>
      <c r="K56" s="150">
        <v>1.4</v>
      </c>
      <c r="L56" s="150">
        <v>1.68</v>
      </c>
      <c r="M56" s="150">
        <v>2.23</v>
      </c>
      <c r="N56" s="153">
        <v>2.57</v>
      </c>
      <c r="O56" s="104"/>
      <c r="P56" s="105">
        <f>(O56/12*2*$E56*$G56*$I56*$K56*P$10)+(O56/12*10*$F56*$G56*$I56*$K56*P$10)</f>
        <v>0</v>
      </c>
      <c r="Q56" s="154"/>
      <c r="R56" s="105">
        <f>(Q56/12*2*$E56*$G56*$I56*$K56*R$10)+(Q56/12*10*$F56*$G56*$I56*$K56*R$10)</f>
        <v>0</v>
      </c>
      <c r="S56" s="106"/>
      <c r="T56" s="105">
        <f>(S56/12*2*$E56*$G56*$I56*$K56*T$10)+(S56/12*10*$F56*$G56*$I56*$K56*T$10)</f>
        <v>0</v>
      </c>
      <c r="U56" s="104"/>
      <c r="V56" s="105">
        <f>(U56/12*2*$E56*$G56*$I56*$K56*V$10)+(U56/12*10*$F56*$G56*$I56*$K56*V$10)</f>
        <v>0</v>
      </c>
      <c r="W56" s="104"/>
      <c r="X56" s="105">
        <f>(W56/12*2*$E56*$G56*$I56*$K56*X$10)+(W56/12*10*$F56*$G56*$I56*$K56*X$10)</f>
        <v>0</v>
      </c>
      <c r="Y56" s="104"/>
      <c r="Z56" s="105">
        <f>(Y56/12*2*$E56*$G56*$I56*$K56*Z$10)+(Y56/12*10*$F56*$G56*$I56*$K56*Z$10)</f>
        <v>0</v>
      </c>
      <c r="AA56" s="106"/>
      <c r="AB56" s="105">
        <f>(AA56/12*2*$E56*$G56*$I56*$K56*AB$10)+(AA56/12*10*$F56*$G56*$I56*$K56*AB$10)</f>
        <v>0</v>
      </c>
      <c r="AC56" s="106"/>
      <c r="AD56" s="105">
        <f>(AC56/12*2*$E56*$G56*$I56*$K56*AD$10)+(AC56/12*10*$F56*$G56*$I56*$K56*AD$10)</f>
        <v>0</v>
      </c>
      <c r="AE56" s="106"/>
      <c r="AF56" s="106">
        <f>SUM(AE56/12*2*$E56*$G56*$I56*$L56*$AF$10)+(AE56/12*10*$F56*$G56*$I56*$L56*$AF$10)</f>
        <v>0</v>
      </c>
      <c r="AG56" s="106">
        <v>0</v>
      </c>
      <c r="AH56" s="107">
        <f>SUM(AG56/12*2*$E56*$G56*$I56*$L56*$AH$10)+(AG56/12*10*$F56*$G56*$I56*$L56*$AH$10)</f>
        <v>0</v>
      </c>
      <c r="AI56" s="104"/>
      <c r="AJ56" s="105">
        <f>(AI56/12*2*$E56*$G56*$I56*$K56*AJ$10)+(AI56/12*10*$F56*$G56*$I56*$K56*AJ$10)</f>
        <v>0</v>
      </c>
      <c r="AK56" s="104">
        <v>0</v>
      </c>
      <c r="AL56" s="105">
        <f>(AK56/12*2*$E56*$G56*$I56*$K56*AL$10)+(AK56/12*10*$F56*$G56*$I56*$K56*AL$10)</f>
        <v>0</v>
      </c>
      <c r="AM56" s="104"/>
      <c r="AN56" s="105">
        <f>(AM56/12*2*$E56*$G56*$I56*$K56*AN$10)+(AM56/12*10*$F56*$G56*$I56*$K56*AN$10)</f>
        <v>0</v>
      </c>
      <c r="AO56" s="104"/>
      <c r="AP56" s="105">
        <f>(AO56/12*2*$E56*$G56*$I56*$K56*AP$10)+(AO56/12*10*$F56*$G56*$I56*$K56*AP$10)</f>
        <v>0</v>
      </c>
      <c r="AQ56" s="104"/>
      <c r="AR56" s="105">
        <f>(AQ56/12*2*$E56*$G56*$I56*$K56*AR$10)+(AQ56/12*10*$F56*$G56*$I56*$K56*AR$10)</f>
        <v>0</v>
      </c>
      <c r="AS56" s="104"/>
      <c r="AT56" s="105">
        <f>(AS56/12*2*$E56*$G56*$I56*$K56*AT$10)+(AS56/12*10*$F56*$G56*$I56*$K56*AT$10)</f>
        <v>0</v>
      </c>
      <c r="AU56" s="104"/>
      <c r="AV56" s="105">
        <f>(AU56/12*2*$E56*$G56*$I56*$K56*AV$10)+(AU56/12*10*$F56*$G56*$I56*$K56*AV$10)</f>
        <v>0</v>
      </c>
      <c r="AW56" s="104"/>
      <c r="AX56" s="105">
        <f>(AW56/12*2*$E56*$G56*$I56*$K56*AX$10)+(AW56/12*10*$F56*$G56*$I56*$K56*AX$10)</f>
        <v>0</v>
      </c>
      <c r="AY56" s="104"/>
      <c r="AZ56" s="105">
        <f>(AY56/12*2*$E56*$G56*$I56*$K56*AZ$10)+(AY56/12*10*$F56*$G56*$I56*$K56*AZ$10)</f>
        <v>0</v>
      </c>
      <c r="BA56" s="104"/>
      <c r="BB56" s="105">
        <f>(BA56/12*2*$E56*$G56*$I56*$K56*BB$10)+(BA56/12*10*$F56*$G56*$I56*$K56*BB$10)</f>
        <v>0</v>
      </c>
      <c r="BC56" s="104"/>
      <c r="BD56" s="105">
        <f>(BC56/12*2*$E56*$G56*$I56*$K56*BD$10)+(BC56/12*10*$F56*$G56*$I56*$K56*BD$10)</f>
        <v>0</v>
      </c>
      <c r="BE56" s="104"/>
      <c r="BF56" s="105">
        <f>(BE56/12*2*$E56*$G56*$I56*$K56*BF$10)+(BE56/12*10*$F56*$G56*$I56*$K56*BF$10)</f>
        <v>0</v>
      </c>
      <c r="BG56" s="104"/>
      <c r="BH56" s="105">
        <f>(BG56/12*2*$E56*$G56*$I56*$K56*BH$10)+(BG56/12*10*$F56*$G56*$I56*$K56*BH$10)</f>
        <v>0</v>
      </c>
      <c r="BI56" s="104"/>
      <c r="BJ56" s="105">
        <f>(BI56/12*2*$E56*$G56*$I56*$K56*BJ$10)+(BI56/12*10*$F56*$G56*$I56*$K56*BJ$10)</f>
        <v>0</v>
      </c>
      <c r="BK56" s="104"/>
      <c r="BL56" s="105">
        <f>(BK56/12*2*$E56*$G56*$I56*$K56*BL$10)+(BK56/12*10*$F56*$G56*$I56*$K56*BL$10)</f>
        <v>0</v>
      </c>
      <c r="BM56" s="104"/>
      <c r="BN56" s="105">
        <f>(BM56/12*2*$E56*$G56*$I56*$K56*BN$10)+(BM56/12*10*$F56*$G56*$I56*$K56*BN$10)</f>
        <v>0</v>
      </c>
      <c r="BO56" s="109"/>
      <c r="BP56" s="105">
        <f>(BO56/12*2*$E56*$G56*$I56*$K56*BP$10)+(BO56/12*10*$F56*$G56*$I56*$K56*BP$10)</f>
        <v>0</v>
      </c>
      <c r="BQ56" s="104"/>
      <c r="BR56" s="105">
        <f>(BQ56/12*2*$E56*$G56*$I56*$K56*BR$10)+(BQ56/12*10*$F56*$G56*$I56*$K56*BR$10)</f>
        <v>0</v>
      </c>
      <c r="BS56" s="106">
        <v>0</v>
      </c>
      <c r="BT56" s="105">
        <f>(BS56/12*2*$E56*$G56*$I56*$K56*BT$10)+(BS56/12*10*$F56*$G56*$I56*$K56*BT$10)</f>
        <v>0</v>
      </c>
      <c r="BU56" s="104"/>
      <c r="BV56" s="105">
        <f>(BU56/12*2*$E56*$G56*$I56*$K56*BV$10)+(BU56/12*10*$F56*$G56*$I56*$K56*BV$10)</f>
        <v>0</v>
      </c>
      <c r="BW56" s="104"/>
      <c r="BX56" s="105">
        <f>(BW56/12*2*$E56*$G56*$I56*$K56*BX$10)+(BW56/12*10*$F56*$G56*$I56*$K56*BX$10)</f>
        <v>0</v>
      </c>
      <c r="BY56" s="104"/>
      <c r="BZ56" s="105">
        <f>(BY56/12*2*$E56*$G56*$I56*$K56*BZ$10)+(BY56/12*10*$F56*$G56*$I56*$K56*BZ$10)</f>
        <v>0</v>
      </c>
      <c r="CA56" s="104">
        <v>3</v>
      </c>
      <c r="CB56" s="105">
        <f>(CA56/12*2*$E56*$G56*$I56*$K56*CB$10)+(CA56/12*10*$F56*$G56*$I56*$K56*CB$10)</f>
        <v>81334.791999999987</v>
      </c>
      <c r="CC56" s="106">
        <v>1</v>
      </c>
      <c r="CD56" s="107">
        <f>SUM(CC56/12*2*$E56*$G56*$I56*$L56*CD$10)+(CC56/12*10*$F56*$G56*$I56*$L56*$CD$10)</f>
        <v>32533.916799999995</v>
      </c>
      <c r="CE56" s="104"/>
      <c r="CF56" s="107">
        <f>SUM(CE56/12*2*$E56*$G56*$I56*$L56*CF$10)+(CE56/12*10*$F56*$G56*$I56*$L56*CF$10)</f>
        <v>0</v>
      </c>
      <c r="CG56" s="106"/>
      <c r="CH56" s="107">
        <f>SUM(CG56/12*2*$E56*$G56*$I56*$L56*CH$10)+(CG56/12*10*$F56*$G56*$I56*$L56*CH$10)</f>
        <v>0</v>
      </c>
      <c r="CI56" s="106"/>
      <c r="CJ56" s="107">
        <f>SUM(CI56/12*2*$E56*$G56*$I56*$L56*CJ$10)+(CI56/12*10*$F56*$G56*$I56*$L56*CJ$10)</f>
        <v>0</v>
      </c>
      <c r="CK56" s="106"/>
      <c r="CL56" s="107">
        <f>SUM(CK56/12*2*$E56*$G56*$I56*$L56*CL$10)+(CK56/12*10*$F56*$G56*$I56*$L56*CL$10)</f>
        <v>0</v>
      </c>
      <c r="CM56" s="104"/>
      <c r="CN56" s="107">
        <f>SUM(CM56/12*2*$E56*$G56*$I56*$L56*CN$10)+(CM56/12*10*$F56*$G56*$I56*$L56*CN$10)</f>
        <v>0</v>
      </c>
      <c r="CO56" s="104"/>
      <c r="CP56" s="107">
        <f>SUM(CO56/12*2*$E56*$G56*$I56*$L56*CP$10)+(CO56/12*10*$F56*$G56*$I56*$L56*CP$10)</f>
        <v>0</v>
      </c>
      <c r="CQ56" s="106"/>
      <c r="CR56" s="107">
        <f>SUM(CQ56/12*2*$E56*$G56*$I56*$L56*CR$10)+(CQ56/12*10*$F56*$G56*$I56*$L56*CR$10)</f>
        <v>0</v>
      </c>
      <c r="CS56" s="104"/>
      <c r="CT56" s="107">
        <f>SUM(CS56/12*2*$E56*$G56*$I56*$L56*CT$10)+(CS56/12*10*$F56*$G56*$I56*$L56*CT$10)</f>
        <v>0</v>
      </c>
      <c r="CU56" s="104"/>
      <c r="CV56" s="107">
        <f>SUM(CU56/12*2*$E56*$G56*$I56*$L56*CV$10)+(CU56/12*10*$F56*$G56*$I56*$L56*CV$10)</f>
        <v>0</v>
      </c>
      <c r="CW56" s="104"/>
      <c r="CX56" s="107">
        <f>SUM(CW56/12*2*$E56*$G56*$I56*$L56*CX$10)+(CW56/12*10*$F56*$G56*$I56*$L56*CX$10)</f>
        <v>0</v>
      </c>
      <c r="CY56" s="104"/>
      <c r="CZ56" s="107">
        <f>SUM(CY56/12*2*$E56*$G56*$I56*$L56*CZ$10)+(CY56/12*10*$F56*$G56*$I56*$L56*CZ$10)</f>
        <v>0</v>
      </c>
      <c r="DA56" s="104"/>
      <c r="DB56" s="107">
        <f>SUM(DA56/12*2*$E56*$G56*$I56*$L56*DB$10)+(DA56/12*10*$F56*$G56*$I56*$L56*DB$10)</f>
        <v>0</v>
      </c>
      <c r="DC56" s="104"/>
      <c r="DD56" s="107">
        <f>SUM(DC56/12*2*$E56*$G56*$I56*$L56*DD$10)+(DC56/12*10*$F56*$G56*$I56*$L56*DD$10)</f>
        <v>0</v>
      </c>
      <c r="DE56" s="104"/>
      <c r="DF56" s="106">
        <f>SUM(DE56/12*2*$E56*$G56*$I56*$L56*DF$10)+(DE56/12*10*$F56*$G56*$I56*$L56*DF$10)</f>
        <v>0</v>
      </c>
      <c r="DG56" s="104">
        <v>2</v>
      </c>
      <c r="DH56" s="107">
        <f>SUM(DG56/12*2*$E56*$G56*$I56*$L56*DH$10)+(DG56/12*10*$F56*$G56*$I56*$L56*DH$10)</f>
        <v>65067.833599999991</v>
      </c>
      <c r="DI56" s="104"/>
      <c r="DJ56" s="107">
        <f>SUM(DI56/12*2*$E56*$G56*$I56*$M56*DJ$10)+(DI56/12*10*$F56*$G56*$I56*$M56*DJ$10)</f>
        <v>0</v>
      </c>
      <c r="DK56" s="104">
        <v>0</v>
      </c>
      <c r="DL56" s="107">
        <f>SUM(DK56/12*2*$E56*$G56*$I56*$N56*DL$10)+(DK56/12*10*$F56*$G56*$I56*$N56*DL$10)</f>
        <v>0</v>
      </c>
      <c r="DM56" s="104"/>
      <c r="DN56" s="105">
        <f>(DM56/12*2*$E56*$G56*$I56*$K56*DN$10)+(DM56/12*10*$F56*$G56*$I56*$K56*DN$10)</f>
        <v>0</v>
      </c>
      <c r="DO56" s="104"/>
      <c r="DP56" s="105">
        <f>(DO56/12*2*$E56*$G56*$I56*$K56*DP$10)+(DO56/12*10*$F56*$G56*$I56*$K56*DP$10)</f>
        <v>0</v>
      </c>
      <c r="DQ56" s="104"/>
      <c r="DR56" s="107">
        <f>SUM(DQ56/12*2*$E56*$G56*$I56)+(DQ56/12*10*$F56*$G56*$I56)</f>
        <v>0</v>
      </c>
      <c r="DS56" s="104"/>
      <c r="DT56" s="106"/>
      <c r="DU56" s="104"/>
      <c r="DV56" s="105">
        <f>(DU56/12*2*$E56*$G56*$I56*$K56*DV$10)+(DU56/12*10*$F56*$G56*$I56*$K56*DV$10)</f>
        <v>0</v>
      </c>
      <c r="DW56" s="104"/>
      <c r="DX56" s="105">
        <f>(DW56/12*2*$E56*$G56*$I56*$K56*DX$10)+(DW56/12*10*$F56*$G56*$I56*$K56*DX$10)</f>
        <v>0</v>
      </c>
      <c r="DY56" s="104"/>
      <c r="DZ56" s="106"/>
      <c r="EA56" s="110"/>
      <c r="EB56" s="110"/>
      <c r="EC56" s="125"/>
      <c r="ED56" s="106"/>
      <c r="EE56" s="125"/>
      <c r="EF56" s="125"/>
      <c r="EG56" s="125"/>
      <c r="EH56" s="111">
        <f>(EG56/12*2*$E56*$G56*$I56*$K56)+(EG56/12*10*$F56*$G56*$I56*$K56)</f>
        <v>0</v>
      </c>
      <c r="EI56" s="112">
        <f t="shared" si="95"/>
        <v>6</v>
      </c>
      <c r="EJ56" s="112">
        <f t="shared" si="95"/>
        <v>178936.54239999998</v>
      </c>
    </row>
    <row r="57" spans="1:141" s="160" customFormat="1" ht="30" hidden="1" x14ac:dyDescent="0.3">
      <c r="A57" s="95"/>
      <c r="B57" s="132">
        <v>35</v>
      </c>
      <c r="C57" s="175" t="s">
        <v>237</v>
      </c>
      <c r="D57" s="158" t="s">
        <v>238</v>
      </c>
      <c r="E57" s="98">
        <v>16026</v>
      </c>
      <c r="F57" s="98">
        <v>16828</v>
      </c>
      <c r="G57" s="99">
        <v>0.97</v>
      </c>
      <c r="H57" s="100"/>
      <c r="I57" s="101">
        <v>1</v>
      </c>
      <c r="J57" s="179"/>
      <c r="K57" s="150">
        <v>1.4</v>
      </c>
      <c r="L57" s="150">
        <v>1.68</v>
      </c>
      <c r="M57" s="150">
        <v>2.23</v>
      </c>
      <c r="N57" s="153">
        <v>2.57</v>
      </c>
      <c r="O57" s="104"/>
      <c r="P57" s="105">
        <f>(O57/12*2*$E57*$G57*$I57*$K57*P$10)+(O57/12*10*$F57*$G57*$I57*$K57*P$10)</f>
        <v>0</v>
      </c>
      <c r="Q57" s="154"/>
      <c r="R57" s="105">
        <f>(Q57/12*2*$E57*$G57*$I57*$K57*R$10)+(Q57/12*10*$F57*$G57*$I57*$K57*R$10)</f>
        <v>0</v>
      </c>
      <c r="S57" s="106"/>
      <c r="T57" s="105">
        <f>(S57/12*2*$E57*$G57*$I57*$K57*T$10)+(S57/12*10*$F57*$G57*$I57*$K57*T$10)</f>
        <v>0</v>
      </c>
      <c r="U57" s="104"/>
      <c r="V57" s="105">
        <f>(U57/12*2*$E57*$G57*$I57*$K57*V$10)+(U57/12*10*$F57*$G57*$I57*$K57*V$10)</f>
        <v>0</v>
      </c>
      <c r="W57" s="104"/>
      <c r="X57" s="105">
        <f>(W57/12*2*$E57*$G57*$I57*$K57*X$10)+(W57/12*10*$F57*$G57*$I57*$K57*X$10)</f>
        <v>0</v>
      </c>
      <c r="Y57" s="104"/>
      <c r="Z57" s="105">
        <f>(Y57/12*2*$E57*$G57*$I57*$K57*Z$10)+(Y57/12*10*$F57*$G57*$I57*$K57*Z$10)</f>
        <v>0</v>
      </c>
      <c r="AA57" s="106"/>
      <c r="AB57" s="105">
        <f>(AA57/12*2*$E57*$G57*$I57*$K57*AB$10)+(AA57/12*10*$F57*$G57*$I57*$K57*AB$10)</f>
        <v>0</v>
      </c>
      <c r="AC57" s="106"/>
      <c r="AD57" s="105">
        <f>(AC57/12*2*$E57*$G57*$I57*$K57*AD$10)+(AC57/12*10*$F57*$G57*$I57*$K57*AD$10)</f>
        <v>0</v>
      </c>
      <c r="AE57" s="106"/>
      <c r="AF57" s="106">
        <f>SUM(AE57/12*2*$E57*$G57*$I57*$L57*$AF$10)+(AE57/12*10*$F57*$G57*$I57*$L57*$AF$10)</f>
        <v>0</v>
      </c>
      <c r="AG57" s="106"/>
      <c r="AH57" s="107">
        <f>SUM(AG57/12*2*$E57*$G57*$I57*$L57*$AH$10)+(AG57/12*10*$F57*$G57*$I57*$L57*$AH$10)</f>
        <v>0</v>
      </c>
      <c r="AI57" s="104"/>
      <c r="AJ57" s="105">
        <f>(AI57/12*2*$E57*$G57*$I57*$K57*AJ$10)+(AI57/12*10*$F57*$G57*$I57*$K57*AJ$10)</f>
        <v>0</v>
      </c>
      <c r="AK57" s="104">
        <v>50</v>
      </c>
      <c r="AL57" s="105">
        <f>(AK57/12*2*$E57*$G57*$I57*$K57*AL$10)+(AK57/12*10*$F57*$G57*$I57*$K57*AL$10)</f>
        <v>1133545.2333333334</v>
      </c>
      <c r="AM57" s="104"/>
      <c r="AN57" s="105">
        <f>(AM57/12*2*$E57*$G57*$I57*$K57*AN$10)+(AM57/12*10*$F57*$G57*$I57*$K57*AN$10)</f>
        <v>0</v>
      </c>
      <c r="AO57" s="104"/>
      <c r="AP57" s="105">
        <f>(AO57/12*2*$E57*$G57*$I57*$K57*AP$10)+(AO57/12*10*$F57*$G57*$I57*$K57*AP$10)</f>
        <v>0</v>
      </c>
      <c r="AQ57" s="104"/>
      <c r="AR57" s="105">
        <f>(AQ57/12*2*$E57*$G57*$I57*$K57*AR$10)+(AQ57/12*10*$F57*$G57*$I57*$K57*AR$10)</f>
        <v>0</v>
      </c>
      <c r="AS57" s="104"/>
      <c r="AT57" s="105">
        <f>(AS57/12*2*$E57*$G57*$I57*$K57*AT$10)+(AS57/12*10*$F57*$G57*$I57*$K57*AT$10)</f>
        <v>0</v>
      </c>
      <c r="AU57" s="104"/>
      <c r="AV57" s="105">
        <f>(AU57/12*2*$E57*$G57*$I57*$K57*AV$10)+(AU57/12*10*$F57*$G57*$I57*$K57*AV$10)</f>
        <v>0</v>
      </c>
      <c r="AW57" s="104"/>
      <c r="AX57" s="105">
        <f>(AW57/12*2*$E57*$G57*$I57*$K57*AX$10)+(AW57/12*10*$F57*$G57*$I57*$K57*AX$10)</f>
        <v>0</v>
      </c>
      <c r="AY57" s="104"/>
      <c r="AZ57" s="105">
        <f>(AY57/12*2*$E57*$G57*$I57*$K57*AZ$10)+(AY57/12*10*$F57*$G57*$I57*$K57*AZ$10)</f>
        <v>0</v>
      </c>
      <c r="BA57" s="104"/>
      <c r="BB57" s="105">
        <f>(BA57/12*2*$E57*$G57*$I57*$K57*BB$10)+(BA57/12*10*$F57*$G57*$I57*$K57*BB$10)</f>
        <v>0</v>
      </c>
      <c r="BC57" s="104"/>
      <c r="BD57" s="105">
        <f>(BC57/12*2*$E57*$G57*$I57*$K57*BD$10)+(BC57/12*10*$F57*$G57*$I57*$K57*BD$10)</f>
        <v>0</v>
      </c>
      <c r="BE57" s="104"/>
      <c r="BF57" s="105">
        <f>(BE57/12*2*$E57*$G57*$I57*$K57*BF$10)+(BE57/12*10*$F57*$G57*$I57*$K57*BF$10)</f>
        <v>0</v>
      </c>
      <c r="BG57" s="104"/>
      <c r="BH57" s="105">
        <f>(BG57/12*2*$E57*$G57*$I57*$K57*BH$10)+(BG57/12*10*$F57*$G57*$I57*$K57*BH$10)</f>
        <v>0</v>
      </c>
      <c r="BI57" s="104">
        <v>5</v>
      </c>
      <c r="BJ57" s="105">
        <f>(BI57/12*2*$E57*$G57*$I57*$K57*BJ$10)+(BI57/12*10*$F57*$G57*$I57*$K57*BJ$10)</f>
        <v>113354.52333333333</v>
      </c>
      <c r="BK57" s="104"/>
      <c r="BL57" s="105">
        <f>(BK57/12*2*$E57*$G57*$I57*$K57*BL$10)+(BK57/12*10*$F57*$G57*$I57*$K57*BL$10)</f>
        <v>0</v>
      </c>
      <c r="BM57" s="104"/>
      <c r="BN57" s="105">
        <f>(BM57/12*2*$E57*$G57*$I57*$K57*BN$10)+(BM57/12*10*$F57*$G57*$I57*$K57*BN$10)</f>
        <v>0</v>
      </c>
      <c r="BO57" s="109"/>
      <c r="BP57" s="105">
        <f>(BO57/12*2*$E57*$G57*$I57*$K57*BP$10)+(BO57/12*10*$F57*$G57*$I57*$K57*BP$10)</f>
        <v>0</v>
      </c>
      <c r="BQ57" s="104"/>
      <c r="BR57" s="105">
        <f>(BQ57/12*2*$E57*$G57*$I57*$K57*BR$10)+(BQ57/12*10*$F57*$G57*$I57*$K57*BR$10)</f>
        <v>0</v>
      </c>
      <c r="BS57" s="106"/>
      <c r="BT57" s="105">
        <f>(BS57/12*2*$E57*$G57*$I57*$K57*BT$10)+(BS57/12*10*$F57*$G57*$I57*$K57*BT$10)</f>
        <v>0</v>
      </c>
      <c r="BU57" s="104"/>
      <c r="BV57" s="105">
        <f>(BU57/12*2*$E57*$G57*$I57*$K57*BV$10)+(BU57/12*10*$F57*$G57*$I57*$K57*BV$10)</f>
        <v>0</v>
      </c>
      <c r="BW57" s="104"/>
      <c r="BX57" s="105">
        <f>(BW57/12*2*$E57*$G57*$I57*$K57*BX$10)+(BW57/12*10*$F57*$G57*$I57*$K57*BX$10)</f>
        <v>0</v>
      </c>
      <c r="BY57" s="104"/>
      <c r="BZ57" s="105">
        <f>(BY57/12*2*$E57*$G57*$I57*$K57*BZ$10)+(BY57/12*10*$F57*$G57*$I57*$K57*BZ$10)</f>
        <v>0</v>
      </c>
      <c r="CA57" s="104">
        <v>3</v>
      </c>
      <c r="CB57" s="105">
        <f>(CA57/12*2*$E57*$G57*$I57*$K57*CB$10)+(CA57/12*10*$F57*$G57*$I57*$K57*CB$10)</f>
        <v>68012.713999999993</v>
      </c>
      <c r="CC57" s="106">
        <v>0</v>
      </c>
      <c r="CD57" s="107">
        <f>SUM(CC57/12*2*$E57*$G57*$I57*$L57*CD$10)+(CC57/12*10*$F57*$G57*$I57*$L57*$CD$10)</f>
        <v>0</v>
      </c>
      <c r="CE57" s="104"/>
      <c r="CF57" s="107">
        <f>SUM(CE57/12*2*$E57*$G57*$I57*$L57*CF$10)+(CE57/12*10*$F57*$G57*$I57*$L57*CF$10)</f>
        <v>0</v>
      </c>
      <c r="CG57" s="106"/>
      <c r="CH57" s="107">
        <f>SUM(CG57/12*2*$E57*$G57*$I57*$L57*CH$10)+(CG57/12*10*$F57*$G57*$I57*$L57*CH$10)</f>
        <v>0</v>
      </c>
      <c r="CI57" s="106">
        <v>12</v>
      </c>
      <c r="CJ57" s="107">
        <f>SUM(CI57/12*2*$E57*$G57*$I57*$L57*CJ$10)+(CI57/12*10*$F57*$G57*$I57*$L57*CJ$10)</f>
        <v>326461.02720000001</v>
      </c>
      <c r="CK57" s="106"/>
      <c r="CL57" s="107">
        <f>SUM(CK57/12*2*$E57*$G57*$I57*$L57*CL$10)+(CK57/12*10*$F57*$G57*$I57*$L57*CL$10)</f>
        <v>0</v>
      </c>
      <c r="CM57" s="104"/>
      <c r="CN57" s="107">
        <f>SUM(CM57/12*2*$E57*$G57*$I57*$L57*CN$10)+(CM57/12*10*$F57*$G57*$I57*$L57*CN$10)</f>
        <v>0</v>
      </c>
      <c r="CO57" s="104"/>
      <c r="CP57" s="107">
        <f>SUM(CO57/12*2*$E57*$G57*$I57*$L57*CP$10)+(CO57/12*10*$F57*$G57*$I57*$L57*CP$10)</f>
        <v>0</v>
      </c>
      <c r="CQ57" s="106"/>
      <c r="CR57" s="107">
        <f>SUM(CQ57/12*2*$E57*$G57*$I57*$L57*CR$10)+(CQ57/12*10*$F57*$G57*$I57*$L57*CR$10)</f>
        <v>0</v>
      </c>
      <c r="CS57" s="104"/>
      <c r="CT57" s="107">
        <f>SUM(CS57/12*2*$E57*$G57*$I57*$L57*CT$10)+(CS57/12*10*$F57*$G57*$I57*$L57*CT$10)</f>
        <v>0</v>
      </c>
      <c r="CU57" s="104"/>
      <c r="CV57" s="107">
        <f>SUM(CU57/12*2*$E57*$G57*$I57*$L57*CV$10)+(CU57/12*10*$F57*$G57*$I57*$L57*CV$10)</f>
        <v>0</v>
      </c>
      <c r="CW57" s="104"/>
      <c r="CX57" s="107">
        <f>SUM(CW57/12*2*$E57*$G57*$I57*$L57*CX$10)+(CW57/12*10*$F57*$G57*$I57*$L57*CX$10)</f>
        <v>0</v>
      </c>
      <c r="CY57" s="104"/>
      <c r="CZ57" s="107">
        <f>SUM(CY57/12*2*$E57*$G57*$I57*$L57*CZ$10)+(CY57/12*10*$F57*$G57*$I57*$L57*CZ$10)</f>
        <v>0</v>
      </c>
      <c r="DA57" s="104"/>
      <c r="DB57" s="107">
        <f>SUM(DA57/12*2*$E57*$G57*$I57*$L57*DB$10)+(DA57/12*10*$F57*$G57*$I57*$L57*DB$10)</f>
        <v>0</v>
      </c>
      <c r="DC57" s="104"/>
      <c r="DD57" s="107">
        <f>SUM(DC57/12*2*$E57*$G57*$I57*$L57*DD$10)+(DC57/12*10*$F57*$G57*$I57*$L57*DD$10)</f>
        <v>0</v>
      </c>
      <c r="DE57" s="104"/>
      <c r="DF57" s="106">
        <f>SUM(DE57/12*2*$E57*$G57*$I57*$L57*DF$10)+(DE57/12*10*$F57*$G57*$I57*$L57*DF$10)</f>
        <v>0</v>
      </c>
      <c r="DG57" s="104">
        <v>10</v>
      </c>
      <c r="DH57" s="107">
        <f>SUM(DG57/12*2*$E57*$G57*$I57*$L57*DH$10)+(DG57/12*10*$F57*$G57*$I57*$L57*DH$10)</f>
        <v>272050.85600000003</v>
      </c>
      <c r="DI57" s="104"/>
      <c r="DJ57" s="107">
        <f>SUM(DI57/12*2*$E57*$G57*$I57*$M57*DJ$10)+(DI57/12*10*$F57*$G57*$I57*$M57*DJ$10)</f>
        <v>0</v>
      </c>
      <c r="DK57" s="104"/>
      <c r="DL57" s="107">
        <f>SUM(DK57/12*2*$E57*$G57*$I57*$N57*DL$10)+(DK57/12*10*$F57*$G57*$I57*$N57*DL$10)</f>
        <v>0</v>
      </c>
      <c r="DM57" s="125"/>
      <c r="DN57" s="105">
        <f>(DM57/12*2*$E57*$G57*$I57*$K57*DN$10)+(DM57/12*10*$F57*$G57*$I57*$K57*DN$10)</f>
        <v>0</v>
      </c>
      <c r="DO57" s="104"/>
      <c r="DP57" s="105">
        <f>(DO57/12*2*$E57*$G57*$I57*$K57*DP$10)+(DO57/12*10*$F57*$G57*$I57*$K57*DP$10)</f>
        <v>0</v>
      </c>
      <c r="DQ57" s="104"/>
      <c r="DR57" s="107">
        <f>SUM(DQ57/12*2*$E57*$G57*$I57)+(DQ57/12*10*$F57*$G57*$I57)</f>
        <v>0</v>
      </c>
      <c r="DS57" s="104"/>
      <c r="DT57" s="106"/>
      <c r="DU57" s="104"/>
      <c r="DV57" s="105">
        <f>(DU57/12*2*$E57*$G57*$I57*$K57*DV$10)+(DU57/12*10*$F57*$G57*$I57*$K57*DV$10)</f>
        <v>0</v>
      </c>
      <c r="DW57" s="104"/>
      <c r="DX57" s="105">
        <f>(DW57/12*2*$E57*$G57*$I57*$K57*DX$10)+(DW57/12*10*$F57*$G57*$I57*$K57*DX$10)</f>
        <v>0</v>
      </c>
      <c r="DY57" s="104"/>
      <c r="DZ57" s="106"/>
      <c r="EA57" s="110"/>
      <c r="EB57" s="110"/>
      <c r="EC57" s="125"/>
      <c r="ED57" s="106"/>
      <c r="EE57" s="125"/>
      <c r="EF57" s="125"/>
      <c r="EG57" s="125"/>
      <c r="EH57" s="111">
        <f>(EG57/12*2*$E57*$G57*$I57*$K57)+(EG57/12*10*$F57*$G57*$I57*$K57)</f>
        <v>0</v>
      </c>
      <c r="EI57" s="112">
        <f t="shared" si="95"/>
        <v>80</v>
      </c>
      <c r="EJ57" s="112">
        <f t="shared" si="95"/>
        <v>1913424.353866667</v>
      </c>
    </row>
    <row r="58" spans="1:141" s="3" customFormat="1" ht="39" hidden="1" customHeight="1" x14ac:dyDescent="0.25">
      <c r="A58" s="95"/>
      <c r="B58" s="132">
        <v>36</v>
      </c>
      <c r="C58" s="175" t="s">
        <v>239</v>
      </c>
      <c r="D58" s="149" t="s">
        <v>240</v>
      </c>
      <c r="E58" s="98">
        <v>16026</v>
      </c>
      <c r="F58" s="98">
        <v>16828</v>
      </c>
      <c r="G58" s="99">
        <v>0.52</v>
      </c>
      <c r="H58" s="100"/>
      <c r="I58" s="101">
        <v>1</v>
      </c>
      <c r="J58" s="268">
        <v>0.95</v>
      </c>
      <c r="K58" s="150">
        <v>1.4</v>
      </c>
      <c r="L58" s="150">
        <v>1.68</v>
      </c>
      <c r="M58" s="150">
        <v>2.23</v>
      </c>
      <c r="N58" s="153">
        <v>2.57</v>
      </c>
      <c r="O58" s="104"/>
      <c r="P58" s="105">
        <f>(O58/12*2*$E58*$G58*$I58*$K58*P$10)+(O58/12*10*$F58*$G58*$J58*$K58*P$10)</f>
        <v>0</v>
      </c>
      <c r="Q58" s="154"/>
      <c r="R58" s="105">
        <f>(Q58/12*2*$E58*$G58*$I58*$K58*R$10)+(Q58/12*10*$F58*$G58*$J58*$K58*R$10)</f>
        <v>0</v>
      </c>
      <c r="S58" s="106"/>
      <c r="T58" s="105">
        <f>(S58/12*2*$E58*$G58*$I58*$K58*T$10)+(S58/12*10*$F58*$G58*$J58*$K58*T$10)</f>
        <v>0</v>
      </c>
      <c r="U58" s="104"/>
      <c r="V58" s="105">
        <f>(U58/12*2*$E58*$G58*$I58*$K58*V$10)+(U58/12*10*$F58*$G58*$J58*$K58*V$10)</f>
        <v>0</v>
      </c>
      <c r="W58" s="104"/>
      <c r="X58" s="105">
        <f>(W58/12*2*$E58*$G58*$I58*$K58*X$10)+(W58/12*10*$F58*$G58*$J58*$K58*X$10)</f>
        <v>0</v>
      </c>
      <c r="Y58" s="104"/>
      <c r="Z58" s="105">
        <f>(Y58/12*2*$E58*$G58*$I58*$K58*Z$10)+(Y58/12*10*$F58*$G58*$J58*$K58*Z$10)</f>
        <v>0</v>
      </c>
      <c r="AA58" s="106"/>
      <c r="AB58" s="105">
        <f>(AA58/12*2*$E58*$G58*$I58*$K58*AB$10)+(AA58/12*10*$F58*$G58*$J58*$K58*AB$10)</f>
        <v>0</v>
      </c>
      <c r="AC58" s="106"/>
      <c r="AD58" s="105">
        <f>(AC58/12*2*$E58*$G58*$I58*$K58*AD$10)+(AC58/12*10*$F58*$G58*$J58*$K58*AD$10)</f>
        <v>0</v>
      </c>
      <c r="AE58" s="106"/>
      <c r="AF58" s="106">
        <f>SUM(AE58/12*2*$E58*$G58*$I58*$L58*$AF$10)+(AE58/12*10*$F58*$G58*$J58*$L58*$AF$10)</f>
        <v>0</v>
      </c>
      <c r="AG58" s="106"/>
      <c r="AH58" s="107">
        <f>SUM(AG58/12*2*$E58*$G58*$I58*$L58*$AH$10)+(AG58/12*10*$F58*$G58*$J58*$L58*$AH$10)</f>
        <v>0</v>
      </c>
      <c r="AI58" s="104"/>
      <c r="AJ58" s="105">
        <f>(AI58/12*2*$E58*$G58*$I58*$K58*AJ$10)+(AI58/12*10*$F58*$G58*$J58*$K58*AJ$10)</f>
        <v>0</v>
      </c>
      <c r="AK58" s="104"/>
      <c r="AL58" s="105">
        <f>(AK58/12*2*$E58*$G58*$I58*$K58*AL$10)+(AK58/12*10*$F58*$G58*$J58*$K58*AL$10)</f>
        <v>0</v>
      </c>
      <c r="AM58" s="104"/>
      <c r="AN58" s="105">
        <f>(AM58/12*2*$E58*$G58*$I58*$K58*AN$10)+(AM58/12*10*$F58*$G58*$J58*$K58*AN$10)</f>
        <v>0</v>
      </c>
      <c r="AO58" s="104"/>
      <c r="AP58" s="105"/>
      <c r="AQ58" s="104"/>
      <c r="AR58" s="105">
        <f>(AQ58/12*2*$E58*$G58*$I58*$K58*AR$10)+(AQ58/12*10*$F58*$G58*$J58*$K58*AR$10)</f>
        <v>0</v>
      </c>
      <c r="AS58" s="104"/>
      <c r="AT58" s="105">
        <f>(AS58/12*2*$E58*$G58*$I58*$K58*AT$10)+(AS58/12*10*$F58*$G58*$J58*$K58*AT$10)</f>
        <v>0</v>
      </c>
      <c r="AU58" s="104"/>
      <c r="AV58" s="105">
        <f>(AU58/12*2*$E58*$G58*$I58*$K58*AV$10)+(AU58/12*10*$F58*$G58*$J58*$K58*AV$10)</f>
        <v>0</v>
      </c>
      <c r="AW58" s="104"/>
      <c r="AX58" s="105">
        <f>(AW58/12*2*$E58*$G58*$I58*$K58*AX$10)+(AW58/12*10*$F58*$G58*$J58*$K58*AX$10)</f>
        <v>0</v>
      </c>
      <c r="AY58" s="104"/>
      <c r="AZ58" s="105">
        <f>(AY58/12*2*$E58*$G58*$I58*$K58*AZ$10)+(AY58/12*10*$F58*$G58*$J58*$K58*AZ$10)</f>
        <v>0</v>
      </c>
      <c r="BA58" s="104"/>
      <c r="BB58" s="105">
        <f>(BA58/12*2*$E58*$G58*$I58*$K58*BB$10)+(BA58/12*10*$F58*$G58*$J58*$K58*BB$10)</f>
        <v>0</v>
      </c>
      <c r="BC58" s="104"/>
      <c r="BD58" s="105">
        <f>(BC58/12*2*$E58*$G58*$I58*$K58*BD$10)+(BC58/12*10*$F58*$G58*$J58*$K58*BD$10)</f>
        <v>0</v>
      </c>
      <c r="BE58" s="104"/>
      <c r="BF58" s="105">
        <f>(BE58/12*2*$E58*$G58*$I58*$K58*BF$10)+(BE58/12*10*$F58*$G58*$J58*$K58*BF$10)</f>
        <v>0</v>
      </c>
      <c r="BG58" s="104"/>
      <c r="BH58" s="105">
        <f>(BG58/12*2*$E58*$G58*$I58*$K58*BH$10)+(BG58/12*10*$F58*$G58*$J58*$K58*BH$10)</f>
        <v>0</v>
      </c>
      <c r="BI58" s="104"/>
      <c r="BJ58" s="105">
        <f>(BI58/12*2*$E58*$G58*$I58*$K58*BJ$10)+(BI58/12*10*$F58*$G58*$J58*$K58*BJ$10)</f>
        <v>0</v>
      </c>
      <c r="BK58" s="104"/>
      <c r="BL58" s="105">
        <f>(BK58/12*2*$E58*$G58*$I58*$K58*BL$10)+(BK58/12*10*$F58*$G58*$J58*$K58*BL$10)</f>
        <v>0</v>
      </c>
      <c r="BM58" s="104"/>
      <c r="BN58" s="105">
        <f>(BM58/12*2*$E58*$G58*$I58*$K58*BN$10)+(BM58/12*10*$F58*$G58*$J58*$K58*BN$10)</f>
        <v>0</v>
      </c>
      <c r="BO58" s="109"/>
      <c r="BP58" s="105">
        <f>(BO58/12*2*$E58*$G58*$I58*$K58*BP$10)+(BO58/12*10*$F58*$G58*$J58*$K58*BP$10)</f>
        <v>0</v>
      </c>
      <c r="BQ58" s="104"/>
      <c r="BR58" s="105">
        <f>(BQ58/12*2*$E58*$G58*$I58*$K58*BR$10)+(BQ58/12*10*$F58*$G58*$J58*$K58*BR$10)</f>
        <v>0</v>
      </c>
      <c r="BS58" s="106">
        <v>0</v>
      </c>
      <c r="BT58" s="105">
        <f>(BS58/12*2*$E58*$G58*$I58*$K58*BT$10)+(BS58/12*10*$F58*$G58*$J58*$K58*BT$10)</f>
        <v>0</v>
      </c>
      <c r="BU58" s="104"/>
      <c r="BV58" s="105">
        <f>(BU58/12*2*$E58*$G58*$I58*$K58*BV$10)+(BU58/12*10*$F58*$G58*$J58*$K58*BV$10)</f>
        <v>0</v>
      </c>
      <c r="BW58" s="104"/>
      <c r="BX58" s="105">
        <f>(BW58/12*2*$E58*$G58*$I58*$K58*BX$10)+(BW58/12*10*$F58*$G58*$J58*$K58*BX$10)</f>
        <v>0</v>
      </c>
      <c r="BY58" s="104">
        <v>10</v>
      </c>
      <c r="BZ58" s="105">
        <f>(BY58/12*2*$E58*$G58*$I58*$K58*BZ$10)+(BY58/12*10*$F58*$G58*$J58*$K58*BZ$10)</f>
        <v>116430.25333333334</v>
      </c>
      <c r="CA58" s="104">
        <v>78</v>
      </c>
      <c r="CB58" s="105">
        <f>(CA58/12*2*$E58*$G58*$I58*$K58*CB$10)+(CA58/12*10*$F58*$G58*$J58*$K58*CB$10)</f>
        <v>908155.97599999991</v>
      </c>
      <c r="CC58" s="106">
        <v>9</v>
      </c>
      <c r="CD58" s="107">
        <f>SUM(CC58/12*2*$E58*$G58*$I58*$L58*$CD$10)+(CC58/12*10*$F58*$G58*$J58*$L58*$CD$10)</f>
        <v>125744.67359999998</v>
      </c>
      <c r="CE58" s="104"/>
      <c r="CF58" s="107">
        <f>SUM(CE58/12*2*$E58*$G58*$I58*$L58*CF$10)+(CE58/12*10*$F58*$G58*$J58*$L58*CF$10)</f>
        <v>0</v>
      </c>
      <c r="CG58" s="106"/>
      <c r="CH58" s="107">
        <f>SUM(CG58/12*2*$E58*$G58*$I58*$L58*CH$10)+(CG58/12*10*$F58*$G58*$J58*$L58*CH$10)</f>
        <v>0</v>
      </c>
      <c r="CI58" s="106"/>
      <c r="CJ58" s="107">
        <f>SUM(CI58/12*2*$E58*$G58*$I58*$L58*CJ$10)+(CI58/12*10*$F58*$G58*$J58*$L58*CJ$10)</f>
        <v>0</v>
      </c>
      <c r="CK58" s="106"/>
      <c r="CL58" s="107"/>
      <c r="CM58" s="104"/>
      <c r="CN58" s="107">
        <f>SUM(CM58/12*2*$E58*$G58*$I58*$L58*CN$10)+(CM58/12*10*$F58*$G58*$J58*$L58*CN$10)</f>
        <v>0</v>
      </c>
      <c r="CO58" s="104"/>
      <c r="CP58" s="107">
        <f>SUM(CO58/12*2*$E58*$G58*$I58*$L58*CP$10)+(CO58/12*10*$F58*$G58*$J58*$L58*CP$10)</f>
        <v>0</v>
      </c>
      <c r="CQ58" s="106"/>
      <c r="CR58" s="107">
        <f>SUM(CQ58/12*2*$E58*$G58*$I58*$L58*CR$10)+(CQ58/12*10*$F58*$G58*$J58*$L58*CR$10)</f>
        <v>0</v>
      </c>
      <c r="CS58" s="104"/>
      <c r="CT58" s="107">
        <f>SUM(CS58/12*2*$E58*$G58*$I58*$L58*CT$10)+(CS58/12*10*$F58*$G58*$J58*$L58*CT$10)</f>
        <v>0</v>
      </c>
      <c r="CU58" s="104">
        <v>6</v>
      </c>
      <c r="CV58" s="107">
        <f>SUM(CU58/12*2*$E58*$G58*$I58*$L58*CV$10)+(CU58/12*10*$F58*$G58*$J58*$L58*CV$10)</f>
        <v>83829.782399999996</v>
      </c>
      <c r="CW58" s="104"/>
      <c r="CX58" s="107">
        <f>SUM(CW58/12*2*$E58*$G58*$I58*$L58*CX$10)+(CW58/12*10*$F58*$G58*$J58*$L58*CX$10)</f>
        <v>0</v>
      </c>
      <c r="CY58" s="104"/>
      <c r="CZ58" s="107">
        <f>SUM(CY58/12*2*$E58*$G58*$I58*$L58*CZ$10)+(CY58/12*10*$F58*$G58*$J58*$L58*CZ$10)</f>
        <v>0</v>
      </c>
      <c r="DA58" s="104"/>
      <c r="DB58" s="107">
        <f>SUM(DA58/12*2*$E58*$G58*$I58*$L58*DB$10)+(DA58/12*10*$F58*$G58*$J58*$L58*DB$10)</f>
        <v>0</v>
      </c>
      <c r="DC58" s="104"/>
      <c r="DD58" s="107">
        <f>SUM(DC58/12*2*$E58*$G58*$I58*$L58*DD$10)+(DC58/12*10*$F58*$G58*$J58*$L58*DD$10)</f>
        <v>0</v>
      </c>
      <c r="DE58" s="104"/>
      <c r="DF58" s="106">
        <f>SUM(DE58/12*2*$E58*$G58*$I58*$L58*DF$10)+(DE58/12*10*$F58*$G58*$J58*$L58*DF$10)</f>
        <v>0</v>
      </c>
      <c r="DG58" s="104">
        <v>1</v>
      </c>
      <c r="DH58" s="107">
        <f>SUM(DG58/12*2*$E58*$G58*$I58*$L58*DH$10)+(DG58/12*10*$F58*$G58*$J58*$L58*DH$10)</f>
        <v>13971.6304</v>
      </c>
      <c r="DI58" s="104">
        <v>5</v>
      </c>
      <c r="DJ58" s="107">
        <f>SUM(DI58/12*2*$E58*$G58*$I58*$M58*DJ$10)+(DI58/12*10*$F58*$G58*$J58*$M58*DJ$10)</f>
        <v>92728.380333333349</v>
      </c>
      <c r="DK58" s="104">
        <v>0</v>
      </c>
      <c r="DL58" s="107">
        <f>SUM(DK58/12*2*$E58*$G58*$I58*$N58*DL$10)+(DK58/12*10*$F58*$G58*$J58*$N58*DL$10)</f>
        <v>0</v>
      </c>
      <c r="DM58" s="104"/>
      <c r="DN58" s="105"/>
      <c r="DO58" s="104"/>
      <c r="DP58" s="105">
        <f>(DO58/12*2*$E58*$G58*$I58*$K58*DP$10)+(DO58/12*10*$F58*$G58*$J58*$K58*DP$10)</f>
        <v>0</v>
      </c>
      <c r="DQ58" s="104"/>
      <c r="DR58" s="107"/>
      <c r="DS58" s="104"/>
      <c r="DT58" s="106"/>
      <c r="DU58" s="104"/>
      <c r="DV58" s="105">
        <f>(DU58/12*2*$E58*$G58*$I58*$K58*DV$10)+(DU58/12*10*$F58*$G58*$J58*$K58*DV$10)</f>
        <v>0</v>
      </c>
      <c r="DW58" s="104"/>
      <c r="DX58" s="105"/>
      <c r="DY58" s="104"/>
      <c r="DZ58" s="106"/>
      <c r="EA58" s="110"/>
      <c r="EB58" s="110"/>
      <c r="EC58" s="125"/>
      <c r="ED58" s="106">
        <f>(EC58/12*2*$E58*$G58*$I58*$K58)+(EC58/12*10*$F58*$G58*$J58*$K58)</f>
        <v>0</v>
      </c>
      <c r="EE58" s="125"/>
      <c r="EF58" s="125"/>
      <c r="EG58" s="125"/>
      <c r="EH58" s="111"/>
      <c r="EI58" s="112">
        <f t="shared" si="95"/>
        <v>109</v>
      </c>
      <c r="EJ58" s="112">
        <f t="shared" si="95"/>
        <v>1340860.6960666662</v>
      </c>
    </row>
    <row r="59" spans="1:141" s="3" customFormat="1" ht="34.5" hidden="1" customHeight="1" x14ac:dyDescent="0.25">
      <c r="A59" s="95"/>
      <c r="B59" s="132">
        <v>37</v>
      </c>
      <c r="C59" s="175" t="s">
        <v>241</v>
      </c>
      <c r="D59" s="149" t="s">
        <v>242</v>
      </c>
      <c r="E59" s="98">
        <v>16026</v>
      </c>
      <c r="F59" s="98">
        <v>16828</v>
      </c>
      <c r="G59" s="99">
        <v>0.65</v>
      </c>
      <c r="H59" s="100"/>
      <c r="I59" s="101">
        <v>1</v>
      </c>
      <c r="J59" s="268">
        <v>0.95</v>
      </c>
      <c r="K59" s="150">
        <v>1.4</v>
      </c>
      <c r="L59" s="150">
        <v>1.68</v>
      </c>
      <c r="M59" s="150">
        <v>2.23</v>
      </c>
      <c r="N59" s="153">
        <v>2.57</v>
      </c>
      <c r="O59" s="104"/>
      <c r="P59" s="105">
        <f>(O59/12*2*$E59*$G59*$I59*$K59*P$10)+(O59/12*10*$F59*$G59*$J59*$K59*P$10)</f>
        <v>0</v>
      </c>
      <c r="Q59" s="154"/>
      <c r="R59" s="105">
        <f>(Q59/12*2*$E59*$G59*$I59*$K59*R$10)+(Q59/12*10*$F59*$G59*$J59*$K59*R$10)</f>
        <v>0</v>
      </c>
      <c r="S59" s="106"/>
      <c r="T59" s="105">
        <f>(S59/12*2*$E59*$G59*$I59*$K59*T$10)+(S59/12*10*$F59*$G59*$J59*$K59*T$10)</f>
        <v>0</v>
      </c>
      <c r="U59" s="104"/>
      <c r="V59" s="105">
        <f>(U59/12*2*$E59*$G59*$I59*$K59*V$10)+(U59/12*10*$F59*$G59*$J59*$K59*V$10)</f>
        <v>0</v>
      </c>
      <c r="W59" s="104"/>
      <c r="X59" s="105">
        <f>(W59/12*2*$E59*$G59*$I59*$K59*X$10)+(W59/12*10*$F59*$G59*$J59*$K59*X$10)</f>
        <v>0</v>
      </c>
      <c r="Y59" s="104"/>
      <c r="Z59" s="105">
        <f>(Y59/12*2*$E59*$G59*$I59*$K59*Z$10)+(Y59/12*10*$F59*$G59*$J59*$K59*Z$10)</f>
        <v>0</v>
      </c>
      <c r="AA59" s="106"/>
      <c r="AB59" s="105">
        <f>(AA59/12*2*$E59*$G59*$I59*$K59*AB$10)+(AA59/12*10*$F59*$G59*$J59*$K59*AB$10)</f>
        <v>0</v>
      </c>
      <c r="AC59" s="106"/>
      <c r="AD59" s="105">
        <f>(AC59/12*2*$E59*$G59*$I59*$K59*AD$10)+(AC59/12*10*$F59*$G59*$J59*$K59*AD$10)</f>
        <v>0</v>
      </c>
      <c r="AE59" s="106"/>
      <c r="AF59" s="106">
        <f>SUM(AE59/12*2*$E59*$G59*$I59*$L59*$AF$10)+(AE59/12*10*$F59*$G59*$J59*$L59*$AF$10)</f>
        <v>0</v>
      </c>
      <c r="AG59" s="106"/>
      <c r="AH59" s="107">
        <f>SUM(AG59/12*2*$E59*$G59*$I59*$L59*$AH$10)+(AG59/12*10*$F59*$G59*$J59*$L59*$AH$10)</f>
        <v>0</v>
      </c>
      <c r="AI59" s="104"/>
      <c r="AJ59" s="105">
        <f>(AI59/12*2*$E59*$G59*$I59*$K59*AJ$10)+(AI59/12*10*$F59*$G59*$J59*$K59*AJ$10)</f>
        <v>0</v>
      </c>
      <c r="AK59" s="104">
        <v>250</v>
      </c>
      <c r="AL59" s="105">
        <f>(AK59/12*2*$E59*$G59*$I59*$K59*AL$10)+(AK59/12*10*$F59*$G59*$J59*$K59*AL$10)</f>
        <v>3638445.416666666</v>
      </c>
      <c r="AM59" s="159">
        <v>150</v>
      </c>
      <c r="AN59" s="105">
        <f>(AM59/12*2*$E59*$G59*$I59*$K59*AN$10)+(AM59/12*10*$F59*$G59*$J59*$K59*AN$10)</f>
        <v>2183067.25</v>
      </c>
      <c r="AO59" s="104"/>
      <c r="AP59" s="105"/>
      <c r="AQ59" s="104"/>
      <c r="AR59" s="105">
        <f>(AQ59/12*2*$E59*$G59*$I59*$K59*AR$10)+(AQ59/12*10*$F59*$G59*$J59*$K59*AR$10)</f>
        <v>0</v>
      </c>
      <c r="AS59" s="104"/>
      <c r="AT59" s="105">
        <f>(AS59/12*2*$E59*$G59*$I59*$K59*AT$10)+(AS59/12*10*$F59*$G59*$J59*$K59*AT$10)</f>
        <v>0</v>
      </c>
      <c r="AU59" s="104"/>
      <c r="AV59" s="105">
        <f>(AU59/12*2*$E59*$G59*$I59*$K59*AV$10)+(AU59/12*10*$F59*$G59*$J59*$K59*AV$10)</f>
        <v>0</v>
      </c>
      <c r="AW59" s="104">
        <v>95</v>
      </c>
      <c r="AX59" s="105">
        <f>(AW59/12*2*$E59*$G59*$I59*$K59*AX$10)+(AW59/12*10*$F59*$G59*$J59*$K59*AX$10)</f>
        <v>1382609.2583333331</v>
      </c>
      <c r="AY59" s="104"/>
      <c r="AZ59" s="105">
        <f>(AY59/12*2*$E59*$G59*$I59*$K59*AZ$10)+(AY59/12*10*$F59*$G59*$J59*$K59*AZ$10)</f>
        <v>0</v>
      </c>
      <c r="BA59" s="104"/>
      <c r="BB59" s="105">
        <f>(BA59/12*2*$E59*$G59*$I59*$K59*BB$10)+(BA59/12*10*$F59*$G59*$J59*$K59*BB$10)</f>
        <v>0</v>
      </c>
      <c r="BC59" s="104"/>
      <c r="BD59" s="105">
        <f>(BC59/12*2*$E59*$G59*$I59*$K59*BD$10)+(BC59/12*10*$F59*$G59*$J59*$K59*BD$10)</f>
        <v>0</v>
      </c>
      <c r="BE59" s="104">
        <f>580-15-10-10-10+1+1+1+1</f>
        <v>539</v>
      </c>
      <c r="BF59" s="105">
        <f>(BE59/12*2*$E59*$G59*$I59*$K59*BF$10)+(BE59/12*10*$F59*$G59*$J59*$K59*BF$10)</f>
        <v>7844488.3183333315</v>
      </c>
      <c r="BG59" s="104">
        <v>572</v>
      </c>
      <c r="BH59" s="105">
        <f>(BG59/12*2*$E59*$G59*$I59*$K59*BH$10)+(BG59/12*10*$F59*$G59*$J59*$K59*BH$10)</f>
        <v>8324763.1133333324</v>
      </c>
      <c r="BI59" s="104">
        <v>512</v>
      </c>
      <c r="BJ59" s="105">
        <f>(BI59/12*2*$E59*$G59*$I59*$K59*BJ$10)+(BI59/12*10*$F59*$G59*$J59*$K59*BJ$10)</f>
        <v>7451536.2133333329</v>
      </c>
      <c r="BK59" s="104">
        <v>424</v>
      </c>
      <c r="BL59" s="105">
        <f>(BK59/12*2*$E59*$G59*$I59*$K59*BL$10)+(BK59/12*10*$F59*$G59*$J59*$K59*BL$10)</f>
        <v>6170803.4266666658</v>
      </c>
      <c r="BM59" s="104"/>
      <c r="BN59" s="105">
        <f>(BM59/12*2*$E59*$G59*$I59*$K59*BN$10)+(BM59/12*10*$F59*$G59*$J59*$K59*BN$10)</f>
        <v>0</v>
      </c>
      <c r="BO59" s="109"/>
      <c r="BP59" s="105">
        <f>(BO59/12*2*$E59*$G59*$I59*$K59*BP$10)+(BO59/12*10*$F59*$G59*$J59*$K59*BP$10)</f>
        <v>0</v>
      </c>
      <c r="BQ59" s="104"/>
      <c r="BR59" s="105">
        <f>(BQ59/12*2*$E59*$G59*$I59*$K59*BR$10)+(BQ59/12*10*$F59*$G59*$J59*$K59*BR$10)</f>
        <v>0</v>
      </c>
      <c r="BS59" s="106"/>
      <c r="BT59" s="105">
        <f>(BS59/12*2*$E59*$G59*$I59*$K59*BT$10)+(BS59/12*10*$F59*$G59*$J59*$K59*BT$10)</f>
        <v>0</v>
      </c>
      <c r="BU59" s="104"/>
      <c r="BV59" s="105">
        <f>(BU59/12*2*$E59*$G59*$I59*$K59*BV$10)+(BU59/12*10*$F59*$G59*$J59*$K59*BV$10)</f>
        <v>0</v>
      </c>
      <c r="BW59" s="104"/>
      <c r="BX59" s="105">
        <f>(BW59/12*2*$E59*$G59*$I59*$K59*BX$10)+(BW59/12*10*$F59*$G59*$J59*$K59*BX$10)</f>
        <v>0</v>
      </c>
      <c r="BY59" s="104"/>
      <c r="BZ59" s="105">
        <f>(BY59/12*2*$E59*$G59*$I59*$K59*BZ$10)+(BY59/12*10*$F59*$G59*$J59*$K59*BZ$10)</f>
        <v>0</v>
      </c>
      <c r="CA59" s="104">
        <v>692</v>
      </c>
      <c r="CB59" s="105">
        <f>(CA59/12*2*$E59*$G59*$I59*$K59*CB$10)+(CA59/12*10*$F59*$G59*$J59*$K59*CB$10)</f>
        <v>10071216.913333332</v>
      </c>
      <c r="CC59" s="106">
        <v>46</v>
      </c>
      <c r="CD59" s="107">
        <f>SUM(CC59/12*2*$E59*$G59*$I59*$L59*$CD$10)+(CC59/12*10*$F59*$G59*$J59*$L59*$CD$10)</f>
        <v>803368.74800000002</v>
      </c>
      <c r="CE59" s="104"/>
      <c r="CF59" s="107">
        <f>SUM(CE59/12*2*$E59*$G59*$I59*$L59*CF$10)+(CE59/12*10*$F59*$G59*$J59*$L59*CF$10)</f>
        <v>0</v>
      </c>
      <c r="CG59" s="106"/>
      <c r="CH59" s="107">
        <f>SUM(CG59/12*2*$E59*$G59*$I59*$L59*CH$10)+(CG59/12*10*$F59*$G59*$J59*$L59*CH$10)</f>
        <v>0</v>
      </c>
      <c r="CI59" s="106">
        <v>70</v>
      </c>
      <c r="CJ59" s="107">
        <f>SUM(CI59/12*2*$E59*$G59*$I59*$L59*CJ$10)+(CI59/12*10*$F59*$G59*$J59*$L59*CJ$10)</f>
        <v>1222517.6599999997</v>
      </c>
      <c r="CK59" s="106"/>
      <c r="CL59" s="107"/>
      <c r="CM59" s="104"/>
      <c r="CN59" s="107">
        <f>SUM(CM59/12*2*$E59*$G59*$I59*$L59*CN$10)+(CM59/12*10*$F59*$G59*$J59*$L59*CN$10)</f>
        <v>0</v>
      </c>
      <c r="CO59" s="104"/>
      <c r="CP59" s="107">
        <f>SUM(CO59/12*2*$E59*$G59*$I59*$L59*CP$10)+(CO59/12*10*$F59*$G59*$J59*$L59*CP$10)</f>
        <v>0</v>
      </c>
      <c r="CQ59" s="106"/>
      <c r="CR59" s="107">
        <f>SUM(CQ59/12*2*$E59*$G59*$I59*$L59*CR$10)+(CQ59/12*10*$F59*$G59*$J59*$L59*CR$10)</f>
        <v>0</v>
      </c>
      <c r="CS59" s="104"/>
      <c r="CT59" s="107">
        <f>SUM(CS59/12*2*$E59*$G59*$I59*$L59*CT$10)+(CS59/12*10*$F59*$G59*$J59*$L59*CT$10)</f>
        <v>0</v>
      </c>
      <c r="CU59" s="104">
        <v>118</v>
      </c>
      <c r="CV59" s="107">
        <f>SUM(CU59/12*2*$E59*$G59*$I59*$L59*CV$10)+(CU59/12*10*$F59*$G59*$J59*$L59*CV$10)</f>
        <v>2060815.4839999999</v>
      </c>
      <c r="CW59" s="104"/>
      <c r="CX59" s="107">
        <f>SUM(CW59/12*2*$E59*$G59*$I59*$L59*CX$10)+(CW59/12*10*$F59*$G59*$J59*$L59*CX$10)</f>
        <v>0</v>
      </c>
      <c r="CY59" s="104"/>
      <c r="CZ59" s="107">
        <f>SUM(CY59/12*2*$E59*$G59*$I59*$L59*CZ$10)+(CY59/12*10*$F59*$G59*$J59*$L59*CZ$10)</f>
        <v>0</v>
      </c>
      <c r="DA59" s="104"/>
      <c r="DB59" s="107">
        <f>SUM(DA59/12*2*$E59*$G59*$I59*$L59*DB$10)+(DA59/12*10*$F59*$G59*$J59*$L59*DB$10)</f>
        <v>0</v>
      </c>
      <c r="DC59" s="104"/>
      <c r="DD59" s="107">
        <f>SUM(DC59/12*2*$E59*$G59*$I59*$L59*DD$10)+(DC59/12*10*$F59*$G59*$J59*$L59*DD$10)</f>
        <v>0</v>
      </c>
      <c r="DE59" s="104"/>
      <c r="DF59" s="106">
        <f>SUM(DE59/12*2*$E59*$G59*$I59*$L59*DF$10)+(DE59/12*10*$F59*$G59*$J59*$L59*DF$10)</f>
        <v>0</v>
      </c>
      <c r="DG59" s="104"/>
      <c r="DH59" s="107">
        <f>SUM(DG59/12*2*$E59*$G59*$I59*$L59*DH$10)+(DG59/12*10*$F59*$G59*$J59*$L59*DH$10)</f>
        <v>0</v>
      </c>
      <c r="DI59" s="104"/>
      <c r="DJ59" s="107">
        <f>SUM(DI59/12*2*$E59*$G59*$I59*$M59*DJ$10)+(DI59/12*10*$F59*$G59*$J59*$M59*DJ$10)</f>
        <v>0</v>
      </c>
      <c r="DK59" s="104"/>
      <c r="DL59" s="107">
        <f>SUM(DK59/12*2*$E59*$G59*$I59*$N59*DL$10)+(DK59/12*10*$F59*$G59*$J59*$N59*DL$10)</f>
        <v>0</v>
      </c>
      <c r="DM59" s="104"/>
      <c r="DN59" s="105"/>
      <c r="DO59" s="104"/>
      <c r="DP59" s="105">
        <f>(DO59/12*2*$E59*$G59*$I59*$K59*DP$10)+(DO59/12*10*$F59*$G59*$J59*$K59*DP$10)</f>
        <v>0</v>
      </c>
      <c r="DQ59" s="104"/>
      <c r="DR59" s="107"/>
      <c r="DS59" s="104"/>
      <c r="DT59" s="106"/>
      <c r="DU59" s="104"/>
      <c r="DV59" s="105">
        <f>(DU59/12*2*$E59*$G59*$I59*$K59*DV$10)+(DU59/12*10*$F59*$G59*$J59*$K59*DV$10)</f>
        <v>0</v>
      </c>
      <c r="DW59" s="104"/>
      <c r="DX59" s="105"/>
      <c r="DY59" s="104"/>
      <c r="DZ59" s="106"/>
      <c r="EA59" s="110"/>
      <c r="EB59" s="110"/>
      <c r="EC59" s="125"/>
      <c r="ED59" s="106">
        <f>(EC59/12*2*$E59*$G59*$I59*$K59)+(EC59/12*10*$F59*$G59*$J59*$K59)</f>
        <v>0</v>
      </c>
      <c r="EE59" s="125"/>
      <c r="EF59" s="125"/>
      <c r="EG59" s="125"/>
      <c r="EH59" s="111"/>
      <c r="EI59" s="112">
        <f t="shared" si="95"/>
        <v>3468</v>
      </c>
      <c r="EJ59" s="112">
        <f t="shared" si="95"/>
        <v>51153631.801999986</v>
      </c>
    </row>
    <row r="60" spans="1:141" s="3" customFormat="1" ht="34.5" hidden="1" customHeight="1" x14ac:dyDescent="0.25">
      <c r="A60" s="95"/>
      <c r="B60" s="132">
        <v>38</v>
      </c>
      <c r="C60" s="180" t="s">
        <v>243</v>
      </c>
      <c r="D60" s="181" t="s">
        <v>244</v>
      </c>
      <c r="E60" s="98">
        <v>16026</v>
      </c>
      <c r="F60" s="98">
        <v>16828</v>
      </c>
      <c r="G60" s="180">
        <v>0.97</v>
      </c>
      <c r="H60" s="176">
        <v>0.71530000000000005</v>
      </c>
      <c r="I60" s="101">
        <v>1</v>
      </c>
      <c r="J60" s="102"/>
      <c r="K60" s="150">
        <v>1.4</v>
      </c>
      <c r="L60" s="150">
        <v>1.68</v>
      </c>
      <c r="M60" s="150">
        <v>2.23</v>
      </c>
      <c r="N60" s="153">
        <v>2.57</v>
      </c>
      <c r="O60" s="104"/>
      <c r="P60" s="123">
        <f>(O60/12*2*$E60*$G60*((1-$H60)+$H60*$K60*$I60*P$10))+(O60/12*10*$F60*$G60*((1-$H60)+$H60*$K60*$J60*P$10))</f>
        <v>0</v>
      </c>
      <c r="Q60" s="154"/>
      <c r="R60" s="123">
        <f>(Q60/12*2*$E60*$G60*((1-$H60)+$H60*$K60*$I60*R$10))+(Q60/12*10*$F60*$G60*((1-$H60)+$H60*$K60*$I60*R$10))</f>
        <v>0</v>
      </c>
      <c r="S60" s="106"/>
      <c r="T60" s="123">
        <f>(S60/12*2*$E60*$G60*((1-$H60)+$H60*$K60*$I60*T$10))+(S60/12*10*$F60*$G60*((1-$H60)+$H60*$K60*$I60*T$10))</f>
        <v>0</v>
      </c>
      <c r="U60" s="104"/>
      <c r="V60" s="123">
        <f>(U60/12*2*$E60*$G60*((1-$H60)+$H60*$K60*$I60*V$10))+(U60/12*10*$F60*$G60*((1-$H60)+$H60*$K60*$I60*V$10))</f>
        <v>0</v>
      </c>
      <c r="W60" s="104"/>
      <c r="X60" s="123">
        <f>(W60/12*2*$E60*$G60*((1-$H60)+$H60*$K60*$I60*X$10))+(W60/12*10*$F60*$G60*((1-$H60)+$H60*$K60*$I60*X$10))</f>
        <v>0</v>
      </c>
      <c r="Y60" s="104"/>
      <c r="Z60" s="123">
        <f>(Y60/12*2*$E60*$G60*((1-$H60)+$H60*$K60*$I60*Z$10))+(Y60/12*10*$F60*$G60*((1-$H60)+$H60*$K60*$I60*Z$10))</f>
        <v>0</v>
      </c>
      <c r="AA60" s="106"/>
      <c r="AB60" s="123">
        <f>(AA60/12*2*$E60*$G60*((1-$H60)+$H60*$K60*$I60*AB$10))+(AA60/12*10*$F60*$G60*((1-$H60)+$H60*$K60*$I60*AB$10))</f>
        <v>0</v>
      </c>
      <c r="AC60" s="106"/>
      <c r="AD60" s="123">
        <f>(AC60/12*2*$E60*$G60*((1-$H60)+$H60*$K60*$I60*AD$10))+(AC60/12*10*$F60*$G60*((1-$H60)+$H60*$K60*$I60*AD$10))</f>
        <v>0</v>
      </c>
      <c r="AE60" s="106"/>
      <c r="AF60" s="123">
        <f>(AE60/12*2*$E60*$G60*((1-$H60)+$H60*$L60*$I60*AF$10))+(AE60/12*10*$F60*$G60*((1-$H60)+$H60*$L60*$I60*AF$10))</f>
        <v>0</v>
      </c>
      <c r="AG60" s="106"/>
      <c r="AH60" s="123">
        <f>(AG60/12*2*$E60*$G60*((1-$H60)+$H60*$L60*$I60*AH$10))+(AG60/12*10*$F60*$G60*((1-$H60)+$H60*$L60*$I60*AH$10))</f>
        <v>0</v>
      </c>
      <c r="AI60" s="104"/>
      <c r="AJ60" s="123">
        <f>(AI60/12*2*$E60*$G60*((1-$H60)+$H60*$K60*$I60*AJ$10))+(AI60/12*10*$F60*$G60*((1-$H60)+$H60*$K60*$I60*AJ$10))</f>
        <v>0</v>
      </c>
      <c r="AK60" s="104"/>
      <c r="AL60" s="123">
        <f>(AK60/12*2*$E60*$G60*((1-$H60)+$H60*$K60*$I60*AL$10))+(AK60/12*10*$F60*$G60*((1-$H60)+$H60*$K60*$I60*AL$10))</f>
        <v>0</v>
      </c>
      <c r="AM60" s="159"/>
      <c r="AN60" s="123">
        <f>(AM60/12*2*$E60*$G60*((1-$H60)+$H60*$K60*$I60*AN$10))+(AM60/12*10*$F60*$G60*((1-$H60)+$H60*$K60*$I60*AN$10))</f>
        <v>0</v>
      </c>
      <c r="AO60" s="104"/>
      <c r="AP60" s="123">
        <f>(AO60/12*2*$E60*$G60*((1-$H60)+$H60*$K60*$I60*AP$10))+(AO60/12*10*$F60*$G60*((1-$H60)+$H60*$K60*$I60*AP$10))</f>
        <v>0</v>
      </c>
      <c r="AQ60" s="104"/>
      <c r="AR60" s="123">
        <f>(AQ60/12*2*$E60*$G60*((1-$H60)+$H60*$K60*$I60*AR$10))+(AQ60/12*10*$F60*$G60*((1-$H60)+$H60*$K60*$I60*AR$10))</f>
        <v>0</v>
      </c>
      <c r="AS60" s="104"/>
      <c r="AT60" s="123">
        <f>(AS60/12*2*$E60*$G60*((1-$H60)+$H60*$K60*$I60*AT$10))+(AS60/12*10*$F60*$G60*((1-$H60)+$H60*$K60*$I60*AT$10))</f>
        <v>0</v>
      </c>
      <c r="AU60" s="104"/>
      <c r="AV60" s="123">
        <f>(AU60/12*2*$E60*$G60*((1-$H60)+$H60*$K60*$I60*AV$10))+(AU60/12*10*$F60*$G60*((1-$H60)+$H60*$K60*$I60*AV$10))</f>
        <v>0</v>
      </c>
      <c r="AW60" s="104"/>
      <c r="AX60" s="123">
        <f>(AW60/12*2*$E60*$G60*((1-$H60)+$H60*$K60*$I60*AX$10))+(AW60/12*10*$F60*$G60*((1-$H60)+$H60*$K60*$I60*AX$10))</f>
        <v>0</v>
      </c>
      <c r="AY60" s="104"/>
      <c r="AZ60" s="123">
        <f>(AY60/12*2*$E60*$G60*((1-$H60)+$H60*$K60*$I60*AZ$10))+(AY60/12*10*$F60*$G60*((1-$H60)+$H60*$K60*$I60*AZ$10))</f>
        <v>0</v>
      </c>
      <c r="BA60" s="104"/>
      <c r="BB60" s="123">
        <f>(BA60/12*2*$E60*$G60*((1-$H60)+$H60*$K60*$I60*BB$10))+(BA60/12*10*$F60*$G60*((1-$H60)+$H60*$K60*$I60*BB$10))</f>
        <v>0</v>
      </c>
      <c r="BC60" s="104"/>
      <c r="BD60" s="123">
        <f>(BC60/12*2*$E60*$G60*((1-$H60)+$H60*$K60*$I60*BD$10))+(BC60/12*10*$F60*$G60*((1-$H60)+$H60*$K60*$I60*BD$10))</f>
        <v>0</v>
      </c>
      <c r="BE60" s="104"/>
      <c r="BF60" s="123">
        <f>(BE60/12*2*$E60*$G60*((1-$H60)+$H60*$K60*$I60*BF$10))+(BE60/12*10*$F60*$G60*((1-$H60)+$H60*$K60*$I60*BF$10))</f>
        <v>0</v>
      </c>
      <c r="BG60" s="104"/>
      <c r="BH60" s="123">
        <f>(BG60/12*2*$E60*$G60*((1-$H60)+$H60*$K60*$I60*BH$10))+(BG60/12*10*$F60*$G60*((1-$H60)+$H60*$K60*$I60*BH$10))</f>
        <v>0</v>
      </c>
      <c r="BI60" s="104"/>
      <c r="BJ60" s="123">
        <f>(BI60/12*2*$E60*$G60*((1-$H60)+$H60*$K60*$I60*BJ$10))+(BI60/12*10*$F60*$G60*((1-$H60)+$H60*$K60*$I60*BJ$10))</f>
        <v>0</v>
      </c>
      <c r="BK60" s="104"/>
      <c r="BL60" s="123">
        <f>(BK60/12*2*$E60*$G60*((1-$H60)+$H60*$K60*$I60*BL$10))+(BK60/12*10*$F60*$G60*((1-$H60)+$H60*$K60*$I60*BL$10))</f>
        <v>0</v>
      </c>
      <c r="BM60" s="104"/>
      <c r="BN60" s="123">
        <f>(BM60/12*2*$E60*$G60*((1-$H60)+$H60*$K60*$I60*BN$10))+(BM60/12*10*$F60*$G60*((1-$H60)+$H60*$K60*$I60*BN$10))</f>
        <v>0</v>
      </c>
      <c r="BO60" s="109"/>
      <c r="BP60" s="123">
        <f>(BO60/12*2*$E60*$G60*((1-$H60)+$H60*$K60*$I60*BP$10))+(BO60/12*10*$F60*$G60*((1-$H60)+$H60*$K60*$I60*BP$10))</f>
        <v>0</v>
      </c>
      <c r="BQ60" s="104"/>
      <c r="BR60" s="123">
        <f>(BQ60/12*2*$E60*$G60*((1-$H60)+$H60*$K60*$I60*BR$10))+(BQ60/12*10*$F60*$G60*((1-$H60)+$H60*$K60*$I60*BR$10))</f>
        <v>0</v>
      </c>
      <c r="BS60" s="106"/>
      <c r="BT60" s="123">
        <f>(BS60/12*2*$E60*$G60*((1-$H60)+$H60*$K60*$I60*BT$10))+(BS60/12*10*$F60*$G60*((1-$H60)+$H60*$K60*$I60*BT$10))</f>
        <v>0</v>
      </c>
      <c r="BU60" s="104"/>
      <c r="BV60" s="123">
        <f>(BU60/12*2*$E60*$G60*((1-$H60)+$H60*$K60*$I60*BV$10))+(BU60/12*10*$F60*$G60*((1-$H60)+$H60*$K60*$I60*BV$10))</f>
        <v>0</v>
      </c>
      <c r="BW60" s="104"/>
      <c r="BX60" s="123">
        <f>(BW60/12*2*$E60*$G60*((1-$H60)+$H60*$K60*$I60*BX$10))+(BW60/12*10*$F60*$G60*((1-$H60)+$H60*$K60*$I60*BX$10))</f>
        <v>0</v>
      </c>
      <c r="BY60" s="104"/>
      <c r="BZ60" s="123">
        <f>(BY60/12*2*$E60*$G60*((1-$H60)+$H60*$K60*$I60*BZ$10))+(BY60/12*10*$F60*$G60*((1-$H60)+$H60*$K60*$I60*BZ$10))</f>
        <v>0</v>
      </c>
      <c r="CA60" s="104"/>
      <c r="CB60" s="123">
        <f>(CA60/12*2*$E60*$G60*((1-$H60)+$H60*$K60*$I60*CB$10))+(CA60/12*10*$F60*$G60*((1-$H60)+$H60*$K60*$I60*CB$10))</f>
        <v>0</v>
      </c>
      <c r="CC60" s="106"/>
      <c r="CD60" s="123">
        <f>(CC60/12*2*$E60*$G60*((1-$H60)+$H60*$L60*$I60*CD$10))+(CC60/12*10*$F60*$G60*((1-$H60)+$H60*$L60*$I60*CD$10))</f>
        <v>0</v>
      </c>
      <c r="CE60" s="104"/>
      <c r="CF60" s="123">
        <f>(CE60/12*2*$E60*$G60*((1-$H60)+$H60*$L60*$I60*CF$10))+(CE60/12*10*$F60*$G60*((1-$H60)+$H60*$L60*$I60*CF$10))</f>
        <v>0</v>
      </c>
      <c r="CG60" s="106"/>
      <c r="CH60" s="123">
        <f>(CG60/12*2*$E60*$G60*((1-$H60)+$H60*$L60*$I60*CH$10))+(CG60/12*10*$F60*$G60*((1-$H60)+$H60*$L60*$I60*CH$10))</f>
        <v>0</v>
      </c>
      <c r="CI60" s="106"/>
      <c r="CJ60" s="123">
        <f>(CI60/12*2*$E60*$G60*((1-$H60)+$H60*$L60*$I60*CJ$10))+(CI60/12*10*$F60*$G60*((1-$H60)+$H60*$L60*$I60*CJ$10))</f>
        <v>0</v>
      </c>
      <c r="CK60" s="106"/>
      <c r="CL60" s="123">
        <f>(CK60/12*2*$E60*$G60*((1-$H60)+$H60*$L60*$I60*CL$10))+(CK60/12*10*$F60*$G60*((1-$H60)+$H60*$L60*$I60*CL$10))</f>
        <v>0</v>
      </c>
      <c r="CM60" s="104"/>
      <c r="CN60" s="123">
        <f>(CM60/12*2*$E60*$G60*((1-$H60)+$H60*$L60*$I60*CN$10))+(CM60/12*10*$F60*$G60*((1-$H60)+$H60*$L60*$I60*CN$10))</f>
        <v>0</v>
      </c>
      <c r="CO60" s="104"/>
      <c r="CP60" s="123">
        <f>(CO60/12*2*$E60*$G60*((1-$H60)+$H60*$L60*$I60))+(CO60/12*10*$F60*$G60*((1-$H60)+$H60*$L60*$I60))</f>
        <v>0</v>
      </c>
      <c r="CQ60" s="106"/>
      <c r="CR60" s="123">
        <f>(CQ60/12*10*$F60*$G60*((1-$H60)+$H60*$L60*$I60))</f>
        <v>0</v>
      </c>
      <c r="CS60" s="104"/>
      <c r="CT60" s="123">
        <f>(CS60/12*10*$F60*$G60*((1-$H60)+$H60*$L60*$I60))</f>
        <v>0</v>
      </c>
      <c r="CU60" s="104"/>
      <c r="CV60" s="123">
        <f>(CU60/12*2*$E60*$G60*((1-$H60)+$H60*$L60*$I60))+(CU60/12*10*$F60*$G60*((1-$H60)+$H60*$L60*$I60))</f>
        <v>0</v>
      </c>
      <c r="CW60" s="104"/>
      <c r="CX60" s="123">
        <f>(CW60/12*2*$E60*$G60*((1-$H60)+$H60*$L60*$I60))+(CW60/12*10*$F60*$G60*((1-$H60)+$H60*$L60*$I60))</f>
        <v>0</v>
      </c>
      <c r="CY60" s="104"/>
      <c r="CZ60" s="123">
        <f>(CY60/12*2*$E60*$G60*((1-$H60)+$H60*$L60*$I60))+(CY60/12*10*$F60*$G60*((1-$H60)+$H60*$L60*$I60))</f>
        <v>0</v>
      </c>
      <c r="DA60" s="104"/>
      <c r="DB60" s="123">
        <f>(DA60/12*2*$E60*$G60*((1-$H60)+$H60*$L60*$I60))+(DA60/12*10*$F60*$G60*((1-$H60)+$H60*$L60*$I60))</f>
        <v>0</v>
      </c>
      <c r="DC60" s="104"/>
      <c r="DD60" s="123">
        <f>(DC60/12*2*$E60*$G60*((1-$H60)+$H60*$L60*$I60))+(DC60/12*10*$F60*$G60*((1-$H60)+$H60*$L60*$I60))</f>
        <v>0</v>
      </c>
      <c r="DE60" s="104"/>
      <c r="DF60" s="123">
        <f>(DE60/12*2*$E60*$G60*((1-$H60)+$H60*$L60*$I60))+(DE60/12*10*$F60*$G60*((1-$H60)+$H60*$L60*$I60))</f>
        <v>0</v>
      </c>
      <c r="DG60" s="104"/>
      <c r="DH60" s="123">
        <f>(DG60/12*2*$E60*$G60*((1-$H60)+$H60*$L60*$I60))+(DG60/12*10*$F60*$G60*((1-$H60)+$H60*$L60*$I60))</f>
        <v>0</v>
      </c>
      <c r="DI60" s="104"/>
      <c r="DJ60" s="123">
        <f>(DI60/12*2*$E60*$G60*((1-$H60)+$H60*$M60*$I60*DJ$10))+(DI60/12*10*$F60*$G60*((1-$H60)+$H60*$M60*$I60*DJ$10))</f>
        <v>0</v>
      </c>
      <c r="DK60" s="104"/>
      <c r="DL60" s="123">
        <f>(DK60/12*2*$E60*$G60*((1-$H60)+$H60*$N60*$I60*DL$10))+(DK60/12*10*$F60*$G60*((1-$H60)+$H60*$N60*$I60*DL$10))</f>
        <v>0</v>
      </c>
      <c r="DM60" s="104"/>
      <c r="DN60" s="123">
        <f>(DM60/12*2*$E60*$G60*((1-$H60)+$H60*$K60*$I60*DN$10))+(DM60/12*10*$F60*$G60*((1-$H60)+$H60*$K60*$I60*DN$10))</f>
        <v>0</v>
      </c>
      <c r="DO60" s="104"/>
      <c r="DP60" s="123">
        <f>(DO60/12*2*$E60*$G60*((1-$H60)+$H60*$K60*$I60*DP$10))+(DO60/12*10*$F60*$G60*((1-$H60)+$H60*$K60*$I60*DP$10))</f>
        <v>0</v>
      </c>
      <c r="DQ60" s="104"/>
      <c r="DR60" s="123">
        <f>(DQ60/12*2*$E60*$G60*((1-$H60)+$H60*$I60*DR$10))+(DQ60/12*10*$F60*$G60*((1-$H60)+$H60*$I60*DR$10))</f>
        <v>0</v>
      </c>
      <c r="DS60" s="104"/>
      <c r="DT60" s="106"/>
      <c r="DU60" s="104"/>
      <c r="DV60" s="123">
        <f>(DU60/12*2*$E60*$G60*((1-$H60)+$H60*$K60*$I60*DV$10))+(DU60/12*10*$F60*$G60*((1-$H60)+$H60*$K60*$I60*DV$10))</f>
        <v>0</v>
      </c>
      <c r="DW60" s="104"/>
      <c r="DX60" s="123">
        <f>(DW60/12*2*$E60*$G60*((1-$H60)+$H60*$K60*$I60*DX$10))+(DW60/12*10*$F60*$G60*((1-$H60)+$H60*$K60*$I60*DX$10))</f>
        <v>0</v>
      </c>
      <c r="DY60" s="104"/>
      <c r="DZ60" s="123">
        <f>(DY60/12*2*$E60*$G60*((1-$H60)+$H60*$L60*$I60))+(DY60/12*10*$F60*$G60*((1-$H60)+$H60*$L60*$I60))</f>
        <v>0</v>
      </c>
      <c r="EA60" s="110"/>
      <c r="EB60" s="123">
        <f>(EA60/12*2*$E60*$G60*((1-$H60)+$H60*$K60*$I60))+(EA60/12*10*$F60*$G60*((1-$H60)+$H60*$K60*$I60))</f>
        <v>0</v>
      </c>
      <c r="EC60" s="125"/>
      <c r="ED60" s="123">
        <f>(EC60/12*2*$E60*$G60*((1-$H60)+$H60*$K60*$I60))+(EC60/12*10*$F60*$G60*((1-$H60)+$H60*$K60*$I60))</f>
        <v>0</v>
      </c>
      <c r="EE60" s="125"/>
      <c r="EF60" s="123">
        <f>(EE60/12*2*$E60*$G60*((1-$H60)+$H60*$I60))+(EE60/12*10*$F60*$G60*((1-$H60)+$H60*$I60))</f>
        <v>0</v>
      </c>
      <c r="EG60" s="125"/>
      <c r="EH60" s="123">
        <f>(EG60/12*2*$E60*$G60*((1-$H60)+$H60*$K60*$I60))+(EG60/12*10*$F60*$G60*((1-$H60)+$H60*$K60*$I60))</f>
        <v>0</v>
      </c>
      <c r="EI60" s="112">
        <f t="shared" si="95"/>
        <v>0</v>
      </c>
      <c r="EJ60" s="112">
        <f t="shared" si="95"/>
        <v>0</v>
      </c>
    </row>
    <row r="61" spans="1:141" s="3" customFormat="1" ht="34.5" hidden="1" customHeight="1" x14ac:dyDescent="0.25">
      <c r="A61" s="95"/>
      <c r="B61" s="132">
        <v>39</v>
      </c>
      <c r="C61" s="180" t="s">
        <v>245</v>
      </c>
      <c r="D61" s="181" t="s">
        <v>246</v>
      </c>
      <c r="E61" s="98">
        <v>16026</v>
      </c>
      <c r="F61" s="98">
        <v>16828</v>
      </c>
      <c r="G61" s="180">
        <v>10.82</v>
      </c>
      <c r="H61" s="176">
        <v>7.7399999999999997E-2</v>
      </c>
      <c r="I61" s="101">
        <v>1</v>
      </c>
      <c r="J61" s="102"/>
      <c r="K61" s="150">
        <v>1.4</v>
      </c>
      <c r="L61" s="150">
        <v>1.68</v>
      </c>
      <c r="M61" s="150">
        <v>2.23</v>
      </c>
      <c r="N61" s="153">
        <v>2.57</v>
      </c>
      <c r="O61" s="104"/>
      <c r="P61" s="123">
        <f>(O61/12*2*$E61*$G61*((1-$H61)+$H61*$K61*$I61*P$10))+(O61/12*10*$F61*$G61*((1-$H61)+$H61*$K61*$J61*P$10))</f>
        <v>0</v>
      </c>
      <c r="Q61" s="154"/>
      <c r="R61" s="123">
        <f>(Q61/12*2*$E61*$G61*((1-$H61)+$H61*$K61*$I61*R$10))+(Q61/12*10*$F61*$G61*((1-$H61)+$H61*$K61*$I61*R$10))</f>
        <v>0</v>
      </c>
      <c r="S61" s="106"/>
      <c r="T61" s="123">
        <f>(S61/12*2*$E61*$G61*((1-$H61)+$H61*$K61*$I61*T$10))+(S61/12*10*$F61*$G61*((1-$H61)+$H61*$K61*$I61*T$10))</f>
        <v>0</v>
      </c>
      <c r="U61" s="104"/>
      <c r="V61" s="123">
        <f>(U61/12*2*$E61*$G61*((1-$H61)+$H61*$K61*$I61*V$10))+(U61/12*10*$F61*$G61*((1-$H61)+$H61*$K61*$I61*V$10))</f>
        <v>0</v>
      </c>
      <c r="W61" s="104"/>
      <c r="X61" s="123">
        <f>(W61/12*2*$E61*$G61*((1-$H61)+$H61*$K61*$I61*X$10))+(W61/12*10*$F61*$G61*((1-$H61)+$H61*$K61*$I61*X$10))</f>
        <v>0</v>
      </c>
      <c r="Y61" s="104"/>
      <c r="Z61" s="123">
        <f>(Y61/12*2*$E61*$G61*((1-$H61)+$H61*$K61*$I61*Z$10))+(Y61/12*10*$F61*$G61*((1-$H61)+$H61*$K61*$I61*Z$10))</f>
        <v>0</v>
      </c>
      <c r="AA61" s="106"/>
      <c r="AB61" s="123">
        <f>(AA61/12*2*$E61*$G61*((1-$H61)+$H61*$K61*$I61*AB$10))+(AA61/12*10*$F61*$G61*((1-$H61)+$H61*$K61*$I61*AB$10))</f>
        <v>0</v>
      </c>
      <c r="AC61" s="106"/>
      <c r="AD61" s="123">
        <f>(AC61/12*2*$E61*$G61*((1-$H61)+$H61*$K61*$I61*AD$10))+(AC61/12*10*$F61*$G61*((1-$H61)+$H61*$K61*$I61*AD$10))</f>
        <v>0</v>
      </c>
      <c r="AE61" s="106"/>
      <c r="AF61" s="123">
        <f>(AE61/12*2*$E61*$G61*((1-$H61)+$H61*$L61*$I61*AF$10))+(AE61/12*10*$F61*$G61*((1-$H61)+$H61*$L61*$I61*AF$10))</f>
        <v>0</v>
      </c>
      <c r="AG61" s="106"/>
      <c r="AH61" s="123">
        <f>(AG61/12*2*$E61*$G61*((1-$H61)+$H61*$L61*$I61*AH$10))+(AG61/12*10*$F61*$G61*((1-$H61)+$H61*$L61*$I61*AH$10))</f>
        <v>0</v>
      </c>
      <c r="AI61" s="104"/>
      <c r="AJ61" s="123">
        <f>(AI61/12*2*$E61*$G61*((1-$H61)+$H61*$K61*$I61*AJ$10))+(AI61/12*10*$F61*$G61*((1-$H61)+$H61*$K61*$I61*AJ$10))</f>
        <v>0</v>
      </c>
      <c r="AK61" s="104"/>
      <c r="AL61" s="123">
        <f>(AK61/12*2*$E61*$G61*((1-$H61)+$H61*$K61*$I61*AL$10))+(AK61/12*10*$F61*$G61*((1-$H61)+$H61*$K61*$I61*AL$10))</f>
        <v>0</v>
      </c>
      <c r="AM61" s="159"/>
      <c r="AN61" s="123">
        <f>(AM61/12*2*$E61*$G61*((1-$H61)+$H61*$K61*$I61*AN$10))+(AM61/12*10*$F61*$G61*((1-$H61)+$H61*$K61*$I61*AN$10))</f>
        <v>0</v>
      </c>
      <c r="AO61" s="104"/>
      <c r="AP61" s="123">
        <f>(AO61/12*2*$E61*$G61*((1-$H61)+$H61*$K61*$I61*AP$10))+(AO61/12*10*$F61*$G61*((1-$H61)+$H61*$K61*$I61*AP$10))</f>
        <v>0</v>
      </c>
      <c r="AQ61" s="104"/>
      <c r="AR61" s="123">
        <f>(AQ61/12*2*$E61*$G61*((1-$H61)+$H61*$K61*$I61*AR$10))+(AQ61/12*10*$F61*$G61*((1-$H61)+$H61*$K61*$I61*AR$10))</f>
        <v>0</v>
      </c>
      <c r="AS61" s="104"/>
      <c r="AT61" s="123">
        <f>(AS61/12*2*$E61*$G61*((1-$H61)+$H61*$K61*$I61*AT$10))+(AS61/12*10*$F61*$G61*((1-$H61)+$H61*$K61*$I61*AT$10))</f>
        <v>0</v>
      </c>
      <c r="AU61" s="104"/>
      <c r="AV61" s="123">
        <f>(AU61/12*2*$E61*$G61*((1-$H61)+$H61*$K61*$I61*AV$10))+(AU61/12*10*$F61*$G61*((1-$H61)+$H61*$K61*$I61*AV$10))</f>
        <v>0</v>
      </c>
      <c r="AW61" s="104"/>
      <c r="AX61" s="123">
        <f>(AW61/12*2*$E61*$G61*((1-$H61)+$H61*$K61*$I61*AX$10))+(AW61/12*10*$F61*$G61*((1-$H61)+$H61*$K61*$I61*AX$10))</f>
        <v>0</v>
      </c>
      <c r="AY61" s="104"/>
      <c r="AZ61" s="123">
        <f>(AY61/12*2*$E61*$G61*((1-$H61)+$H61*$K61*$I61*AZ$10))+(AY61/12*10*$F61*$G61*((1-$H61)+$H61*$K61*$I61*AZ$10))</f>
        <v>0</v>
      </c>
      <c r="BA61" s="104"/>
      <c r="BB61" s="123">
        <f>(BA61/12*2*$E61*$G61*((1-$H61)+$H61*$K61*$I61*BB$10))+(BA61/12*10*$F61*$G61*((1-$H61)+$H61*$K61*$I61*BB$10))</f>
        <v>0</v>
      </c>
      <c r="BC61" s="104"/>
      <c r="BD61" s="123">
        <f>(BC61/12*2*$E61*$G61*((1-$H61)+$H61*$K61*$I61*BD$10))+(BC61/12*10*$F61*$G61*((1-$H61)+$H61*$K61*$I61*BD$10))</f>
        <v>0</v>
      </c>
      <c r="BE61" s="104"/>
      <c r="BF61" s="123">
        <f>(BE61/12*2*$E61*$G61*((1-$H61)+$H61*$K61*$I61*BF$10))+(BE61/12*10*$F61*$G61*((1-$H61)+$H61*$K61*$I61*BF$10))</f>
        <v>0</v>
      </c>
      <c r="BG61" s="104"/>
      <c r="BH61" s="123">
        <f>(BG61/12*2*$E61*$G61*((1-$H61)+$H61*$K61*$I61*BH$10))+(BG61/12*10*$F61*$G61*((1-$H61)+$H61*$K61*$I61*BH$10))</f>
        <v>0</v>
      </c>
      <c r="BI61" s="104"/>
      <c r="BJ61" s="123">
        <f>(BI61/12*2*$E61*$G61*((1-$H61)+$H61*$K61*$I61*BJ$10))+(BI61/12*10*$F61*$G61*((1-$H61)+$H61*$K61*$I61*BJ$10))</f>
        <v>0</v>
      </c>
      <c r="BK61" s="104"/>
      <c r="BL61" s="123">
        <f>(BK61/12*2*$E61*$G61*((1-$H61)+$H61*$K61*$I61*BL$10))+(BK61/12*10*$F61*$G61*((1-$H61)+$H61*$K61*$I61*BL$10))</f>
        <v>0</v>
      </c>
      <c r="BM61" s="104"/>
      <c r="BN61" s="123">
        <f>(BM61/12*2*$E61*$G61*((1-$H61)+$H61*$K61*$I61*BN$10))+(BM61/12*10*$F61*$G61*((1-$H61)+$H61*$K61*$I61*BN$10))</f>
        <v>0</v>
      </c>
      <c r="BO61" s="109"/>
      <c r="BP61" s="123">
        <f>(BO61/12*2*$E61*$G61*((1-$H61)+$H61*$K61*$I61*BP$10))+(BO61/12*10*$F61*$G61*((1-$H61)+$H61*$K61*$I61*BP$10))</f>
        <v>0</v>
      </c>
      <c r="BQ61" s="104"/>
      <c r="BR61" s="123">
        <f>(BQ61/12*2*$E61*$G61*((1-$H61)+$H61*$K61*$I61*BR$10))+(BQ61/12*10*$F61*$G61*((1-$H61)+$H61*$K61*$I61*BR$10))</f>
        <v>0</v>
      </c>
      <c r="BS61" s="106"/>
      <c r="BT61" s="123">
        <f>(BS61/12*2*$E61*$G61*((1-$H61)+$H61*$K61*$I61*BT$10))+(BS61/12*10*$F61*$G61*((1-$H61)+$H61*$K61*$I61*BT$10))</f>
        <v>0</v>
      </c>
      <c r="BU61" s="104"/>
      <c r="BV61" s="123">
        <f>(BU61/12*2*$E61*$G61*((1-$H61)+$H61*$K61*$I61*BV$10))+(BU61/12*10*$F61*$G61*((1-$H61)+$H61*$K61*$I61*BV$10))</f>
        <v>0</v>
      </c>
      <c r="BW61" s="104"/>
      <c r="BX61" s="123">
        <f>(BW61/12*2*$E61*$G61*((1-$H61)+$H61*$K61*$I61*BX$10))+(BW61/12*10*$F61*$G61*((1-$H61)+$H61*$K61*$I61*BX$10))</f>
        <v>0</v>
      </c>
      <c r="BY61" s="104"/>
      <c r="BZ61" s="123">
        <f>(BY61/12*2*$E61*$G61*((1-$H61)+$H61*$K61*$I61*BZ$10))+(BY61/12*10*$F61*$G61*((1-$H61)+$H61*$K61*$I61*BZ$10))</f>
        <v>0</v>
      </c>
      <c r="CA61" s="104"/>
      <c r="CB61" s="123">
        <f>(CA61/12*2*$E61*$G61*((1-$H61)+$H61*$K61*$I61*CB$10))+(CA61/12*10*$F61*$G61*((1-$H61)+$H61*$K61*$I61*CB$10))</f>
        <v>0</v>
      </c>
      <c r="CC61" s="106"/>
      <c r="CD61" s="123">
        <f>(CC61/12*2*$E61*$G61*((1-$H61)+$H61*$L61*$I61*CD$10))+(CC61/12*10*$F61*$G61*((1-$H61)+$H61*$L61*$I61*CD$10))</f>
        <v>0</v>
      </c>
      <c r="CE61" s="104"/>
      <c r="CF61" s="123">
        <f>(CE61/12*2*$E61*$G61*((1-$H61)+$H61*$L61*$I61*CF$10))+(CE61/12*10*$F61*$G61*((1-$H61)+$H61*$L61*$I61*CF$10))</f>
        <v>0</v>
      </c>
      <c r="CG61" s="106"/>
      <c r="CH61" s="123">
        <f>(CG61/12*2*$E61*$G61*((1-$H61)+$H61*$L61*$I61*CH$10))+(CG61/12*10*$F61*$G61*((1-$H61)+$H61*$L61*$I61*CH$10))</f>
        <v>0</v>
      </c>
      <c r="CI61" s="106"/>
      <c r="CJ61" s="123">
        <f>(CI61/12*2*$E61*$G61*((1-$H61)+$H61*$L61*$I61*CJ$10))+(CI61/12*10*$F61*$G61*((1-$H61)+$H61*$L61*$I61*CJ$10))</f>
        <v>0</v>
      </c>
      <c r="CK61" s="106"/>
      <c r="CL61" s="123">
        <f>(CK61/12*2*$E61*$G61*((1-$H61)+$H61*$L61*$I61*CL$10))+(CK61/12*10*$F61*$G61*((1-$H61)+$H61*$L61*$I61*CL$10))</f>
        <v>0</v>
      </c>
      <c r="CM61" s="104"/>
      <c r="CN61" s="123">
        <f>(CM61/12*2*$E61*$G61*((1-$H61)+$H61*$L61*$I61*CN$10))+(CM61/12*10*$F61*$G61*((1-$H61)+$H61*$L61*$I61*CN$10))</f>
        <v>0</v>
      </c>
      <c r="CO61" s="104"/>
      <c r="CP61" s="123">
        <f>(CO61/12*2*$E61*$G61*((1-$H61)+$H61*$L61*$I61))+(CO61/12*10*$F61*$G61*((1-$H61)+$H61*$L61*$I61))</f>
        <v>0</v>
      </c>
      <c r="CQ61" s="106"/>
      <c r="CR61" s="123">
        <f>(CQ61/12*10*$F61*$G61*((1-$H61)+$H61*$L61*$I61))</f>
        <v>0</v>
      </c>
      <c r="CS61" s="104"/>
      <c r="CT61" s="123">
        <f>(CS61/12*10*$F61*$G61*((1-$H61)+$H61*$L61*$I61))</f>
        <v>0</v>
      </c>
      <c r="CU61" s="104"/>
      <c r="CV61" s="123">
        <f>(CU61/12*2*$E61*$G61*((1-$H61)+$H61*$L61*$I61))+(CU61/12*10*$F61*$G61*((1-$H61)+$H61*$L61*$I61))</f>
        <v>0</v>
      </c>
      <c r="CW61" s="104"/>
      <c r="CX61" s="123">
        <f>(CW61/12*2*$E61*$G61*((1-$H61)+$H61*$L61*$I61))+(CW61/12*10*$F61*$G61*((1-$H61)+$H61*$L61*$I61))</f>
        <v>0</v>
      </c>
      <c r="CY61" s="104"/>
      <c r="CZ61" s="123">
        <f>(CY61/12*2*$E61*$G61*((1-$H61)+$H61*$L61*$I61))+(CY61/12*10*$F61*$G61*((1-$H61)+$H61*$L61*$I61))</f>
        <v>0</v>
      </c>
      <c r="DA61" s="104"/>
      <c r="DB61" s="123">
        <f>(DA61/12*2*$E61*$G61*((1-$H61)+$H61*$L61*$I61))+(DA61/12*10*$F61*$G61*((1-$H61)+$H61*$L61*$I61))</f>
        <v>0</v>
      </c>
      <c r="DC61" s="104"/>
      <c r="DD61" s="123">
        <f>(DC61/12*2*$E61*$G61*((1-$H61)+$H61*$L61*$I61))+(DC61/12*10*$F61*$G61*((1-$H61)+$H61*$L61*$I61))</f>
        <v>0</v>
      </c>
      <c r="DE61" s="104"/>
      <c r="DF61" s="123">
        <f>(DE61/12*2*$E61*$G61*((1-$H61)+$H61*$L61*$I61))+(DE61/12*10*$F61*$G61*((1-$H61)+$H61*$L61*$I61))</f>
        <v>0</v>
      </c>
      <c r="DG61" s="104"/>
      <c r="DH61" s="123">
        <f>(DG61/12*2*$E61*$G61*((1-$H61)+$H61*$L61*$I61))+(DG61/12*10*$F61*$G61*((1-$H61)+$H61*$L61*$I61))</f>
        <v>0</v>
      </c>
      <c r="DI61" s="104"/>
      <c r="DJ61" s="123">
        <f>(DI61/12*2*$E61*$G61*((1-$H61)+$H61*$M61*$I61*DJ$10))+(DI61/12*10*$F61*$G61*((1-$H61)+$H61*$M61*$I61*DJ$10))</f>
        <v>0</v>
      </c>
      <c r="DK61" s="104"/>
      <c r="DL61" s="123">
        <f>(DK61/12*2*$E61*$G61*((1-$H61)+$H61*$N61*$I61*DL$10))+(DK61/12*10*$F61*$G61*((1-$H61)+$H61*$N61*$I61*DL$10))</f>
        <v>0</v>
      </c>
      <c r="DM61" s="104">
        <v>9</v>
      </c>
      <c r="DN61" s="123">
        <f>(DM61/12*2*$E61*$G61*((1-$H61)+$H61*$K61*$I61*DN$10))+(DM61/12*10*$F61*$G61*((1-$H61)+$H61*$K61*$I61*DN$10))</f>
        <v>1676025.6718127998</v>
      </c>
      <c r="DO61" s="104"/>
      <c r="DP61" s="123">
        <f>(DO61/12*2*$E61*$G61*((1-$H61)+$H61*$K61*$I61*DP$10))+(DO61/12*10*$F61*$G61*((1-$H61)+$H61*$K61*$I61*DP$10))</f>
        <v>0</v>
      </c>
      <c r="DQ61" s="104"/>
      <c r="DR61" s="123">
        <f>(DQ61/12*2*$E61*$G61*((1-$H61)+$H61*$I61*DR$10))+(DQ61/12*10*$F61*$G61*((1-$H61)+$H61*$I61*DR$10))</f>
        <v>0</v>
      </c>
      <c r="DS61" s="104"/>
      <c r="DT61" s="106"/>
      <c r="DU61" s="104"/>
      <c r="DV61" s="123">
        <f>(DU61/12*2*$E61*$G61*((1-$H61)+$H61*$K61*$I61*DV$10))+(DU61/12*10*$F61*$G61*((1-$H61)+$H61*$K61*$I61*DV$10))</f>
        <v>0</v>
      </c>
      <c r="DW61" s="104"/>
      <c r="DX61" s="123">
        <f>(DW61/12*2*$E61*$G61*((1-$H61)+$H61*$K61*$I61*DX$10))+(DW61/12*10*$F61*$G61*((1-$H61)+$H61*$K61*$I61*DX$10))</f>
        <v>0</v>
      </c>
      <c r="DY61" s="104"/>
      <c r="DZ61" s="123">
        <f>(DY61/12*2*$E61*$G61*((1-$H61)+$H61*$L61*$I61))+(DY61/12*10*$F61*$G61*((1-$H61)+$H61*$L61*$I61))</f>
        <v>0</v>
      </c>
      <c r="EA61" s="110"/>
      <c r="EB61" s="123">
        <f>(EA61/12*2*$E61*$G61*((1-$H61)+$H61*$K61*$I61))+(EA61/12*10*$F61*$G61*((1-$H61)+$H61*$K61*$I61))</f>
        <v>0</v>
      </c>
      <c r="EC61" s="125"/>
      <c r="ED61" s="123">
        <f>(EC61/12*2*$E61*$G61*((1-$H61)+$H61*$K61*$I61))+(EC61/12*10*$F61*$G61*((1-$H61)+$H61*$K61*$I61))</f>
        <v>0</v>
      </c>
      <c r="EE61" s="125"/>
      <c r="EF61" s="123">
        <f>(EE61/12*2*$E61*$G61*((1-$H61)+$H61*$I61))+(EE61/12*10*$F61*$G61*((1-$H61)+$H61*$I61))</f>
        <v>0</v>
      </c>
      <c r="EG61" s="125"/>
      <c r="EH61" s="123">
        <f>(EG61/12*2*$E61*$G61*((1-$H61)+$H61*$K61*$I61))+(EG61/12*10*$F61*$G61*((1-$H61)+$H61*$K61*$I61))</f>
        <v>0</v>
      </c>
      <c r="EI61" s="112">
        <f t="shared" si="95"/>
        <v>9</v>
      </c>
      <c r="EJ61" s="112">
        <f t="shared" si="95"/>
        <v>1676025.6718127998</v>
      </c>
    </row>
    <row r="62" spans="1:141" s="148" customFormat="1" ht="18.75" x14ac:dyDescent="0.25">
      <c r="A62" s="163">
        <v>13</v>
      </c>
      <c r="B62" s="163"/>
      <c r="C62" s="86" t="s">
        <v>247</v>
      </c>
      <c r="D62" s="155" t="s">
        <v>248</v>
      </c>
      <c r="E62" s="98">
        <v>16026</v>
      </c>
      <c r="F62" s="98">
        <v>16828</v>
      </c>
      <c r="G62" s="156"/>
      <c r="H62" s="100"/>
      <c r="I62" s="90"/>
      <c r="J62" s="266"/>
      <c r="K62" s="164">
        <v>1.4</v>
      </c>
      <c r="L62" s="164">
        <v>1.68</v>
      </c>
      <c r="M62" s="164">
        <v>2.23</v>
      </c>
      <c r="N62" s="174">
        <v>2.57</v>
      </c>
      <c r="O62" s="131">
        <f t="shared" ref="O62:AA62" si="96">SUM(O63:O64)</f>
        <v>90</v>
      </c>
      <c r="P62" s="131">
        <f t="shared" si="96"/>
        <v>1682788.8</v>
      </c>
      <c r="Q62" s="131">
        <f t="shared" si="96"/>
        <v>0</v>
      </c>
      <c r="R62" s="131">
        <f>SUM(R63:R64)</f>
        <v>0</v>
      </c>
      <c r="S62" s="131">
        <f t="shared" si="96"/>
        <v>0</v>
      </c>
      <c r="T62" s="131">
        <f>SUM(T63:T64)</f>
        <v>0</v>
      </c>
      <c r="U62" s="131">
        <f t="shared" si="96"/>
        <v>0</v>
      </c>
      <c r="V62" s="131">
        <f>SUM(V63:V64)</f>
        <v>0</v>
      </c>
      <c r="W62" s="131">
        <f t="shared" si="96"/>
        <v>0</v>
      </c>
      <c r="X62" s="131">
        <f>SUM(X63:X64)</f>
        <v>0</v>
      </c>
      <c r="Y62" s="131">
        <f t="shared" si="96"/>
        <v>0</v>
      </c>
      <c r="Z62" s="131">
        <f>SUM(Z63:Z64)</f>
        <v>0</v>
      </c>
      <c r="AA62" s="131">
        <f t="shared" si="96"/>
        <v>300</v>
      </c>
      <c r="AB62" s="131">
        <f>SUM(AB63:AB64)</f>
        <v>5609296</v>
      </c>
      <c r="AC62" s="131">
        <f t="shared" ref="AC62:CN62" si="97">SUM(AC63:AC64)</f>
        <v>700</v>
      </c>
      <c r="AD62" s="131">
        <f t="shared" si="97"/>
        <v>13088357.333333334</v>
      </c>
      <c r="AE62" s="131">
        <f t="shared" si="97"/>
        <v>0</v>
      </c>
      <c r="AF62" s="131">
        <f t="shared" si="97"/>
        <v>0</v>
      </c>
      <c r="AG62" s="131">
        <f t="shared" si="97"/>
        <v>448</v>
      </c>
      <c r="AH62" s="131">
        <f t="shared" si="97"/>
        <v>10051858.432</v>
      </c>
      <c r="AI62" s="131">
        <f t="shared" si="97"/>
        <v>559</v>
      </c>
      <c r="AJ62" s="131">
        <f t="shared" si="97"/>
        <v>10451988.213333335</v>
      </c>
      <c r="AK62" s="131">
        <f t="shared" si="97"/>
        <v>0</v>
      </c>
      <c r="AL62" s="131">
        <f t="shared" si="97"/>
        <v>0</v>
      </c>
      <c r="AM62" s="131">
        <f t="shared" si="97"/>
        <v>0</v>
      </c>
      <c r="AN62" s="131">
        <f t="shared" si="97"/>
        <v>0</v>
      </c>
      <c r="AO62" s="131">
        <f t="shared" si="97"/>
        <v>0</v>
      </c>
      <c r="AP62" s="131">
        <f t="shared" si="97"/>
        <v>0</v>
      </c>
      <c r="AQ62" s="131">
        <f t="shared" si="97"/>
        <v>700</v>
      </c>
      <c r="AR62" s="131">
        <f t="shared" si="97"/>
        <v>13088357.333333334</v>
      </c>
      <c r="AS62" s="131">
        <f t="shared" si="97"/>
        <v>1300</v>
      </c>
      <c r="AT62" s="131">
        <f t="shared" si="97"/>
        <v>24306949.333333332</v>
      </c>
      <c r="AU62" s="131">
        <f t="shared" si="97"/>
        <v>830</v>
      </c>
      <c r="AV62" s="131">
        <f t="shared" si="97"/>
        <v>15519052.266666666</v>
      </c>
      <c r="AW62" s="131">
        <f t="shared" si="97"/>
        <v>1720</v>
      </c>
      <c r="AX62" s="131">
        <f t="shared" si="97"/>
        <v>32159963.733333331</v>
      </c>
      <c r="AY62" s="131">
        <f t="shared" si="97"/>
        <v>1220</v>
      </c>
      <c r="AZ62" s="131">
        <f t="shared" si="97"/>
        <v>22811137.066666666</v>
      </c>
      <c r="BA62" s="131">
        <f t="shared" si="97"/>
        <v>592</v>
      </c>
      <c r="BB62" s="131">
        <f t="shared" si="97"/>
        <v>11069010.773333333</v>
      </c>
      <c r="BC62" s="131">
        <f t="shared" si="97"/>
        <v>1500</v>
      </c>
      <c r="BD62" s="131">
        <f t="shared" si="97"/>
        <v>28046480</v>
      </c>
      <c r="BE62" s="131">
        <f t="shared" si="97"/>
        <v>0</v>
      </c>
      <c r="BF62" s="131">
        <f t="shared" si="97"/>
        <v>0</v>
      </c>
      <c r="BG62" s="131">
        <f t="shared" si="97"/>
        <v>0</v>
      </c>
      <c r="BH62" s="131">
        <f t="shared" si="97"/>
        <v>0</v>
      </c>
      <c r="BI62" s="131">
        <f t="shared" si="97"/>
        <v>0</v>
      </c>
      <c r="BJ62" s="131">
        <f t="shared" si="97"/>
        <v>0</v>
      </c>
      <c r="BK62" s="131">
        <f t="shared" si="97"/>
        <v>0</v>
      </c>
      <c r="BL62" s="131">
        <f t="shared" si="97"/>
        <v>0</v>
      </c>
      <c r="BM62" s="131">
        <f t="shared" si="97"/>
        <v>100</v>
      </c>
      <c r="BN62" s="131">
        <f t="shared" si="97"/>
        <v>1869765.3333333333</v>
      </c>
      <c r="BO62" s="131">
        <f t="shared" si="97"/>
        <v>115</v>
      </c>
      <c r="BP62" s="131">
        <f t="shared" si="97"/>
        <v>2150230.1333333338</v>
      </c>
      <c r="BQ62" s="131">
        <f t="shared" si="97"/>
        <v>438</v>
      </c>
      <c r="BR62" s="131">
        <f t="shared" si="97"/>
        <v>8189572.1599999992</v>
      </c>
      <c r="BS62" s="131">
        <f t="shared" si="97"/>
        <v>150</v>
      </c>
      <c r="BT62" s="131">
        <f t="shared" si="97"/>
        <v>2804648</v>
      </c>
      <c r="BU62" s="131">
        <f t="shared" si="97"/>
        <v>377</v>
      </c>
      <c r="BV62" s="131">
        <f t="shared" si="97"/>
        <v>7049015.3066666676</v>
      </c>
      <c r="BW62" s="131">
        <f t="shared" si="97"/>
        <v>200</v>
      </c>
      <c r="BX62" s="131">
        <f t="shared" si="97"/>
        <v>3739530.6666666665</v>
      </c>
      <c r="BY62" s="131">
        <f t="shared" si="97"/>
        <v>496</v>
      </c>
      <c r="BZ62" s="131">
        <f t="shared" si="97"/>
        <v>9274036.0533333346</v>
      </c>
      <c r="CA62" s="131">
        <f t="shared" si="97"/>
        <v>650</v>
      </c>
      <c r="CB62" s="131">
        <f t="shared" si="97"/>
        <v>12153474.666666666</v>
      </c>
      <c r="CC62" s="131">
        <f t="shared" si="97"/>
        <v>1726</v>
      </c>
      <c r="CD62" s="131">
        <f t="shared" si="97"/>
        <v>38726579.583999999</v>
      </c>
      <c r="CE62" s="131">
        <f t="shared" si="97"/>
        <v>460</v>
      </c>
      <c r="CF62" s="131">
        <f t="shared" si="97"/>
        <v>10321104.640000001</v>
      </c>
      <c r="CG62" s="131">
        <f t="shared" si="97"/>
        <v>850</v>
      </c>
      <c r="CH62" s="131">
        <f t="shared" si="97"/>
        <v>19071606.399999999</v>
      </c>
      <c r="CI62" s="131">
        <f t="shared" si="97"/>
        <v>0</v>
      </c>
      <c r="CJ62" s="131">
        <f t="shared" si="97"/>
        <v>0</v>
      </c>
      <c r="CK62" s="131">
        <f t="shared" si="97"/>
        <v>0</v>
      </c>
      <c r="CL62" s="131">
        <f t="shared" si="97"/>
        <v>0</v>
      </c>
      <c r="CM62" s="131">
        <f t="shared" si="97"/>
        <v>108</v>
      </c>
      <c r="CN62" s="131">
        <f t="shared" si="97"/>
        <v>2423215.872</v>
      </c>
      <c r="CO62" s="131">
        <f t="shared" ref="CO62:EF62" si="98">SUM(CO63:CO64)</f>
        <v>145</v>
      </c>
      <c r="CP62" s="131">
        <f t="shared" si="98"/>
        <v>3253391.6800000006</v>
      </c>
      <c r="CQ62" s="131">
        <f t="shared" si="98"/>
        <v>100</v>
      </c>
      <c r="CR62" s="131">
        <f t="shared" si="98"/>
        <v>2243718.4</v>
      </c>
      <c r="CS62" s="131">
        <f t="shared" si="98"/>
        <v>50</v>
      </c>
      <c r="CT62" s="131">
        <f t="shared" si="98"/>
        <v>1121859.2</v>
      </c>
      <c r="CU62" s="131">
        <f t="shared" si="98"/>
        <v>526</v>
      </c>
      <c r="CV62" s="131">
        <f t="shared" si="98"/>
        <v>11801958.784000002</v>
      </c>
      <c r="CW62" s="131">
        <f t="shared" si="98"/>
        <v>330</v>
      </c>
      <c r="CX62" s="131">
        <f t="shared" si="98"/>
        <v>7404270.7199999997</v>
      </c>
      <c r="CY62" s="131">
        <f t="shared" si="98"/>
        <v>733</v>
      </c>
      <c r="CZ62" s="131">
        <f t="shared" si="98"/>
        <v>16446455.872000001</v>
      </c>
      <c r="DA62" s="131">
        <f t="shared" si="98"/>
        <v>223</v>
      </c>
      <c r="DB62" s="131">
        <f t="shared" si="98"/>
        <v>5003492.0319999997</v>
      </c>
      <c r="DC62" s="131">
        <f t="shared" si="98"/>
        <v>170</v>
      </c>
      <c r="DD62" s="131">
        <f t="shared" si="98"/>
        <v>3814321.28</v>
      </c>
      <c r="DE62" s="131">
        <f t="shared" si="98"/>
        <v>60</v>
      </c>
      <c r="DF62" s="131">
        <f t="shared" si="98"/>
        <v>397401.93000000011</v>
      </c>
      <c r="DG62" s="131">
        <f t="shared" si="98"/>
        <v>1</v>
      </c>
      <c r="DH62" s="131">
        <f t="shared" si="98"/>
        <v>22437.183999999997</v>
      </c>
      <c r="DI62" s="131">
        <f t="shared" si="98"/>
        <v>10</v>
      </c>
      <c r="DJ62" s="131">
        <f t="shared" si="98"/>
        <v>297826.90666666673</v>
      </c>
      <c r="DK62" s="131">
        <f t="shared" si="98"/>
        <v>55</v>
      </c>
      <c r="DL62" s="131">
        <f t="shared" si="98"/>
        <v>1887795.2133333331</v>
      </c>
      <c r="DM62" s="131">
        <f t="shared" si="98"/>
        <v>0</v>
      </c>
      <c r="DN62" s="131">
        <f t="shared" si="98"/>
        <v>0</v>
      </c>
      <c r="DO62" s="131">
        <f t="shared" si="98"/>
        <v>13</v>
      </c>
      <c r="DP62" s="131">
        <f t="shared" si="98"/>
        <v>243069.49333333332</v>
      </c>
      <c r="DQ62" s="131">
        <f t="shared" si="98"/>
        <v>0</v>
      </c>
      <c r="DR62" s="131">
        <f t="shared" si="98"/>
        <v>0</v>
      </c>
      <c r="DS62" s="131">
        <f t="shared" si="98"/>
        <v>0</v>
      </c>
      <c r="DT62" s="131">
        <f t="shared" si="98"/>
        <v>0</v>
      </c>
      <c r="DU62" s="131">
        <f t="shared" si="98"/>
        <v>0</v>
      </c>
      <c r="DV62" s="131">
        <f t="shared" si="98"/>
        <v>0</v>
      </c>
      <c r="DW62" s="131">
        <f t="shared" si="98"/>
        <v>0</v>
      </c>
      <c r="DX62" s="131">
        <f t="shared" si="98"/>
        <v>0</v>
      </c>
      <c r="DY62" s="131">
        <f t="shared" si="98"/>
        <v>0</v>
      </c>
      <c r="DZ62" s="131">
        <f t="shared" si="98"/>
        <v>0</v>
      </c>
      <c r="EA62" s="131">
        <f t="shared" si="98"/>
        <v>0</v>
      </c>
      <c r="EB62" s="131">
        <f t="shared" si="98"/>
        <v>0</v>
      </c>
      <c r="EC62" s="131">
        <f t="shared" si="98"/>
        <v>0</v>
      </c>
      <c r="ED62" s="131">
        <f t="shared" si="98"/>
        <v>0</v>
      </c>
      <c r="EE62" s="131">
        <f t="shared" si="98"/>
        <v>0</v>
      </c>
      <c r="EF62" s="131">
        <f t="shared" si="98"/>
        <v>0</v>
      </c>
      <c r="EG62" s="131"/>
      <c r="EH62" s="131"/>
      <c r="EI62" s="131">
        <f>SUM(EI63:EI64)</f>
        <v>18045</v>
      </c>
      <c r="EJ62" s="131">
        <f>SUM(EJ63:EJ64)</f>
        <v>359596016.79666656</v>
      </c>
    </row>
    <row r="63" spans="1:141" s="3" customFormat="1" ht="30" x14ac:dyDescent="0.25">
      <c r="A63" s="95"/>
      <c r="B63" s="132">
        <v>40</v>
      </c>
      <c r="C63" s="96" t="s">
        <v>249</v>
      </c>
      <c r="D63" s="149" t="s">
        <v>250</v>
      </c>
      <c r="E63" s="98">
        <v>16026</v>
      </c>
      <c r="F63" s="98">
        <v>16828</v>
      </c>
      <c r="G63" s="99">
        <v>0.8</v>
      </c>
      <c r="H63" s="100"/>
      <c r="I63" s="101">
        <v>1</v>
      </c>
      <c r="J63" s="268">
        <v>1</v>
      </c>
      <c r="K63" s="150">
        <v>1.4</v>
      </c>
      <c r="L63" s="150">
        <v>1.68</v>
      </c>
      <c r="M63" s="150">
        <v>2.23</v>
      </c>
      <c r="N63" s="153">
        <v>2.57</v>
      </c>
      <c r="O63" s="104">
        <v>90</v>
      </c>
      <c r="P63" s="105">
        <f>(O63/12*2*$E63*$G63*$I63*$K63*P$10)+(O63/12*10*$F63*$G63*$J63*$K63*P$10)</f>
        <v>1682788.8</v>
      </c>
      <c r="Q63" s="154"/>
      <c r="R63" s="105">
        <f>(Q63/12*2*$E63*$G63*$I63*$K63*R$10)+(Q63/12*10*$F63*$G63*$J63*$K63*R$10)</f>
        <v>0</v>
      </c>
      <c r="S63" s="106"/>
      <c r="T63" s="105">
        <f>(S63/12*2*$E63*$G63*$I63*$K63*T$10)+(S63/12*10*$F63*$G63*$J63*$K63*T$10)</f>
        <v>0</v>
      </c>
      <c r="U63" s="104"/>
      <c r="V63" s="105">
        <f>(U63/12*2*$E63*$G63*$I63*$K63*V$10)+(U63/12*10*$F63*$G63*$J63*$K63*V$10)</f>
        <v>0</v>
      </c>
      <c r="W63" s="104"/>
      <c r="X63" s="105">
        <f>(W63/12*2*$E63*$G63*$I63*$K63*X$10)+(W63/12*10*$F63*$G63*$J63*$K63*X$10)</f>
        <v>0</v>
      </c>
      <c r="Y63" s="104"/>
      <c r="Z63" s="105">
        <f>(Y63/12*2*$E63*$G63*$I63*$K63*Z$10)+(Y63/12*10*$F63*$G63*$J63*$K63*Z$10)</f>
        <v>0</v>
      </c>
      <c r="AA63" s="106">
        <v>300</v>
      </c>
      <c r="AB63" s="105">
        <f>(AA63/12*2*$E63*$G63*$I63*$K63*AB$10)+(AA63/12*10*$F63*$G63*$J63*$K63*AB$10)</f>
        <v>5609296</v>
      </c>
      <c r="AC63" s="106">
        <v>700</v>
      </c>
      <c r="AD63" s="105">
        <f>(AC63/12*2*$E63*$G63*$I63*$K63*AD$10)+(AC63/12*10*$F63*$G63*$J63*$K63*AD$10)</f>
        <v>13088357.333333334</v>
      </c>
      <c r="AE63" s="106"/>
      <c r="AF63" s="106">
        <f>SUM(AE63/12*2*$E63*$G63*$I63*$L63*$AF$10)+(AE63/12*10*$F63*$G63*$J63*$L63*$AF$10)</f>
        <v>0</v>
      </c>
      <c r="AG63" s="106">
        <f>475-27</f>
        <v>448</v>
      </c>
      <c r="AH63" s="107">
        <f>SUM(AG63/12*2*$E63*$G63*$I63*$L63*$AH$10)+(AG63/12*10*$F63*$G63*$J63*$L63*$AH$10)</f>
        <v>10051858.432</v>
      </c>
      <c r="AI63" s="104">
        <v>559</v>
      </c>
      <c r="AJ63" s="105">
        <f>(AI63/12*2*$E63*$G63*$I63*$K63*AJ$10)+(AI63/12*10*$F63*$G63*$J63*$K63*AJ$10)</f>
        <v>10451988.213333335</v>
      </c>
      <c r="AK63" s="104"/>
      <c r="AL63" s="105">
        <f>(AK63/12*2*$E63*$G63*$I63*$K63*AL$10)+(AK63/12*10*$F63*$G63*$J63*$K63*AL$10)</f>
        <v>0</v>
      </c>
      <c r="AM63" s="104"/>
      <c r="AN63" s="105">
        <f>(AM63/12*2*$E63*$G63*$I63*$K63*AN$10)+(AM63/12*10*$F63*$G63*$J63*$K63*AN$10)</f>
        <v>0</v>
      </c>
      <c r="AO63" s="104"/>
      <c r="AP63" s="105"/>
      <c r="AQ63" s="104">
        <v>700</v>
      </c>
      <c r="AR63" s="105">
        <f>(AQ63/12*2*$E63*$G63*$I63*$K63*AR$10)+(AQ63/12*10*$F63*$G63*$J63*$K63*AR$10)</f>
        <v>13088357.333333334</v>
      </c>
      <c r="AS63" s="104">
        <v>1300</v>
      </c>
      <c r="AT63" s="105">
        <f>(AS63/12*2*$E63*$G63*$I63*$K63*AT$10)+(AS63/12*10*$F63*$G63*$J63*$K63*AT$10)</f>
        <v>24306949.333333332</v>
      </c>
      <c r="AU63" s="104">
        <v>830</v>
      </c>
      <c r="AV63" s="105">
        <f>(AU63/12*2*$E63*$G63*$I63*$K63*AV$10)+(AU63/12*10*$F63*$G63*$J63*$K63*AV$10)</f>
        <v>15519052.266666666</v>
      </c>
      <c r="AW63" s="104">
        <v>1720</v>
      </c>
      <c r="AX63" s="105">
        <f>(AW63/12*2*$E63*$G63*$I63*$K63*AX$10)+(AW63/12*10*$F63*$G63*$J63*$K63*AX$10)</f>
        <v>32159963.733333331</v>
      </c>
      <c r="AY63" s="104">
        <v>1220</v>
      </c>
      <c r="AZ63" s="105">
        <f>(AY63/12*2*$E63*$G63*$I63*$K63*AZ$10)+(AY63/12*10*$F63*$G63*$J63*$K63*AZ$10)</f>
        <v>22811137.066666666</v>
      </c>
      <c r="BA63" s="104">
        <v>592</v>
      </c>
      <c r="BB63" s="105">
        <f>(BA63/12*2*$E63*$G63*$I63*$K63*BB$10)+(BA63/12*10*$F63*$G63*$J63*$K63*BB$10)</f>
        <v>11069010.773333333</v>
      </c>
      <c r="BC63" s="104">
        <v>1500</v>
      </c>
      <c r="BD63" s="105">
        <f>(BC63/12*2*$E63*$G63*$I63*$K63*BD$10)+(BC63/12*10*$F63*$G63*$J63*$K63*BD$10)</f>
        <v>28046480</v>
      </c>
      <c r="BE63" s="104"/>
      <c r="BF63" s="105">
        <f>(BE63/12*2*$E63*$G63*$I63*$K63*BF$10)+(BE63/12*10*$F63*$G63*$J63*$K63*BF$10)</f>
        <v>0</v>
      </c>
      <c r="BG63" s="104"/>
      <c r="BH63" s="105">
        <f>(BG63/12*2*$E63*$G63*$I63*$K63*BH$10)+(BG63/12*10*$F63*$G63*$J63*$K63*BH$10)</f>
        <v>0</v>
      </c>
      <c r="BI63" s="104"/>
      <c r="BJ63" s="105">
        <f>(BI63/12*2*$E63*$G63*$I63*$K63*BJ$10)+(BI63/12*10*$F63*$G63*$J63*$K63*BJ$10)</f>
        <v>0</v>
      </c>
      <c r="BK63" s="104"/>
      <c r="BL63" s="105">
        <f>(BK63/12*2*$E63*$G63*$I63*$K63*BL$10)+(BK63/12*10*$F63*$G63*$J63*$K63*BL$10)</f>
        <v>0</v>
      </c>
      <c r="BM63" s="104">
        <v>100</v>
      </c>
      <c r="BN63" s="105">
        <f>(BM63/12*2*$E63*$G63*$I63*$K63*BN$10)+(BM63/12*10*$F63*$G63*$J63*$K63*BN$10)</f>
        <v>1869765.3333333333</v>
      </c>
      <c r="BO63" s="109">
        <v>115</v>
      </c>
      <c r="BP63" s="105">
        <f>(BO63/12*2*$E63*$G63*$I63*$K63*BP$10)+(BO63/12*10*$F63*$G63*$J63*$K63*BP$10)</f>
        <v>2150230.1333333338</v>
      </c>
      <c r="BQ63" s="104">
        <v>438</v>
      </c>
      <c r="BR63" s="105">
        <f>(BQ63/12*2*$E63*$G63*$I63*$K63*BR$10)+(BQ63/12*10*$F63*$G63*$J63*$K63*BR$10)</f>
        <v>8189572.1599999992</v>
      </c>
      <c r="BS63" s="106">
        <v>150</v>
      </c>
      <c r="BT63" s="105">
        <f>(BS63/12*2*$E63*$G63*$I63*$K63*BT$10)+(BS63/12*10*$F63*$G63*$J63*$K63*BT$10)</f>
        <v>2804648</v>
      </c>
      <c r="BU63" s="104">
        <v>377</v>
      </c>
      <c r="BV63" s="105">
        <f>(BU63/12*2*$E63*$G63*$I63*$K63*BV$10)+(BU63/12*10*$F63*$G63*$J63*$K63*BV$10)</f>
        <v>7049015.3066666676</v>
      </c>
      <c r="BW63" s="104">
        <v>200</v>
      </c>
      <c r="BX63" s="105">
        <f>(BW63/12*2*$E63*$G63*$I63*$K63*BX$10)+(BW63/12*10*$F63*$G63*$J63*$K63*BX$10)</f>
        <v>3739530.6666666665</v>
      </c>
      <c r="BY63" s="104">
        <v>496</v>
      </c>
      <c r="BZ63" s="105">
        <f>(BY63/12*2*$E63*$G63*$I63*$K63*BZ$10)+(BY63/12*10*$F63*$G63*$J63*$K63*BZ$10)</f>
        <v>9274036.0533333346</v>
      </c>
      <c r="CA63" s="104">
        <v>650</v>
      </c>
      <c r="CB63" s="105">
        <f>(CA63/12*2*$E63*$G63*$I63*$K63*CB$10)+(CA63/12*10*$F63*$G63*$J63*$K63*CB$10)</f>
        <v>12153474.666666666</v>
      </c>
      <c r="CC63" s="106">
        <v>1726</v>
      </c>
      <c r="CD63" s="107">
        <f>SUM(CC63/12*2*$E63*$G63*$I63*$L63*$CD$10)+(CC63/12*10*$F63*$G63*$J63*$L63*$CD$10)</f>
        <v>38726579.583999999</v>
      </c>
      <c r="CE63" s="104">
        <v>460</v>
      </c>
      <c r="CF63" s="107">
        <f>SUM(CE63/12*2*$E63*$G63*$I63*$L63*CF$10)+(CE63/12*10*$F63*$G63*$J63*$L63*CF$10)</f>
        <v>10321104.640000001</v>
      </c>
      <c r="CG63" s="106">
        <v>850</v>
      </c>
      <c r="CH63" s="107">
        <f>SUM(CG63/12*2*$E63*$G63*$I63*$L63*CH$10)+(CG63/12*10*$F63*$G63*$J63*$L63*CH$10)</f>
        <v>19071606.399999999</v>
      </c>
      <c r="CI63" s="106"/>
      <c r="CJ63" s="107">
        <f>SUM(CI63/12*2*$E63*$G63*$I63*$L63*CJ$10)+(CI63/12*10*$F63*$G63*$J63*$L63*CJ$10)</f>
        <v>0</v>
      </c>
      <c r="CK63" s="106"/>
      <c r="CL63" s="107"/>
      <c r="CM63" s="104">
        <v>108</v>
      </c>
      <c r="CN63" s="107">
        <f>SUM(CM63/12*2*$E63*$G63*$I63*$L63*CN$10)+(CM63/12*10*$F63*$G63*$J63*$L63*CN$10)</f>
        <v>2423215.872</v>
      </c>
      <c r="CO63" s="104">
        <v>145</v>
      </c>
      <c r="CP63" s="107">
        <f>SUM(CO63/12*2*$E63*$G63*$I63*$L63*CP$10)+(CO63/12*10*$F63*$G63*$J63*$L63*CP$10)</f>
        <v>3253391.6800000006</v>
      </c>
      <c r="CQ63" s="106">
        <v>100</v>
      </c>
      <c r="CR63" s="107">
        <f>SUM(CQ63/12*2*$E63*$G63*$I63*$L63*CR$10)+(CQ63/12*10*$F63*$G63*$J63*$L63*CR$10)</f>
        <v>2243718.4</v>
      </c>
      <c r="CS63" s="104">
        <v>50</v>
      </c>
      <c r="CT63" s="107">
        <f>SUM(CS63/12*2*$E63*$G63*$I63*$L63*CT$10)+(CS63/12*10*$F63*$G63*$J63*$L63*CT$10)</f>
        <v>1121859.2</v>
      </c>
      <c r="CU63" s="104">
        <v>526</v>
      </c>
      <c r="CV63" s="107">
        <f>SUM(CU63/12*2*$E63*$G63*$I63*$L63*CV$10)+(CU63/12*10*$F63*$G63*$J63*$L63*CV$10)</f>
        <v>11801958.784000002</v>
      </c>
      <c r="CW63" s="104">
        <v>330</v>
      </c>
      <c r="CX63" s="107">
        <f>SUM(CW63/12*2*$E63*$G63*$I63*$L63*CX$10)+(CW63/12*10*$F63*$G63*$J63*$L63*CX$10)</f>
        <v>7404270.7199999997</v>
      </c>
      <c r="CY63" s="104">
        <v>733</v>
      </c>
      <c r="CZ63" s="107">
        <f>SUM(CY63/12*2*$E63*$G63*$I63*$L63*CZ$10)+(CY63/12*10*$F63*$G63*$J63*$L63*CZ$10)</f>
        <v>16446455.872000001</v>
      </c>
      <c r="DA63" s="104">
        <v>223</v>
      </c>
      <c r="DB63" s="107">
        <f>SUM(DA63/12*2*$E63*$G63*$I63*$L63*DB$10)+(DA63/12*10*$F63*$G63*$J63*$L63*DB$10)</f>
        <v>5003492.0319999997</v>
      </c>
      <c r="DC63" s="104">
        <v>170</v>
      </c>
      <c r="DD63" s="107">
        <f>SUM(DC63/12*2*$E63*$G63*$I63*$L63*DD$10)+(DC63/12*10*$F63*$G63*$J63*$L63*DD$10)</f>
        <v>3814321.28</v>
      </c>
      <c r="DE63" s="104">
        <v>60</v>
      </c>
      <c r="DF63" s="106">
        <v>397401.93000000011</v>
      </c>
      <c r="DG63" s="104">
        <v>1</v>
      </c>
      <c r="DH63" s="107">
        <f>SUM(DG63/12*2*$E63*$G63*$I63*$L63*DH$10)+(DG63/12*10*$F63*$G63*$J63*$L63*DH$10)</f>
        <v>22437.183999999997</v>
      </c>
      <c r="DI63" s="104">
        <v>10</v>
      </c>
      <c r="DJ63" s="107">
        <f>SUM(DI63/12*2*$E63*$G63*$I63*$M63*DJ$10)+(DI63/12*10*$F63*$G63*$J63*$M63*DJ$10)</f>
        <v>297826.90666666673</v>
      </c>
      <c r="DK63" s="104">
        <v>55</v>
      </c>
      <c r="DL63" s="107">
        <f>SUM(DK63/12*2*$E63*$G63*$I63*$N63*DL$10)+(DK63/12*10*$F63*$G63*$J63*$N63*DL$10)</f>
        <v>1887795.2133333331</v>
      </c>
      <c r="DM63" s="104"/>
      <c r="DN63" s="105"/>
      <c r="DO63" s="104">
        <v>13</v>
      </c>
      <c r="DP63" s="105">
        <f>(DO63/12*2*$E63*$G63*$I63*$K63*DP$10)+(DO63/12*10*$F63*$G63*$J63*$K63*DP$10)</f>
        <v>243069.49333333332</v>
      </c>
      <c r="DQ63" s="104"/>
      <c r="DR63" s="107"/>
      <c r="DS63" s="104"/>
      <c r="DT63" s="106"/>
      <c r="DU63" s="104"/>
      <c r="DV63" s="105">
        <f>(DU63/12*2*$E63*$G63*$I63*$K63*DV$10)+(DU63/12*10*$F63*$G63*$J63*$K63*DV$10)</f>
        <v>0</v>
      </c>
      <c r="DW63" s="104"/>
      <c r="DX63" s="105"/>
      <c r="DY63" s="104"/>
      <c r="DZ63" s="106"/>
      <c r="EA63" s="110"/>
      <c r="EB63" s="110"/>
      <c r="EC63" s="104"/>
      <c r="ED63" s="106">
        <f>(EC63/12*2*$E63*$G63*$I63*$K63)+(EC63/12*10*$F63*$G63*$J63*$K63)</f>
        <v>0</v>
      </c>
      <c r="EE63" s="104"/>
      <c r="EF63" s="104"/>
      <c r="EG63" s="104"/>
      <c r="EH63" s="111"/>
      <c r="EI63" s="112">
        <f>SUM(O63,Q63,S63,U63,W63,Y63,AA63,AC63,AE63,AG63,AI63,AK63,AM63,AO63,AQ63,AS63,AU63,AW63,AY63,BA63,BC63,BE63,BG63,BI63,BK63,BM63,BO63,BQ63,BS63,BU63,BW63,BY63,CA63,CC63,CE63,CG63,CI63,CK63,CM63,CO63,CQ63,CS63,CU63,CW63,CY63,DA63,DC63,DE63,DG63,DI63,DK63,DM63,DO63,DQ63,DS63,DU63,DW63,DY63,EA63,EC63,EE63)</f>
        <v>18045</v>
      </c>
      <c r="EJ63" s="112">
        <f>SUM(P63,R63,T63,V63,X63,Z63,AB63,AD63,AF63,AH63,AJ63,AL63,AN63,AP63,AR63,AT63,AV63,AX63,AZ63,BB63,BD63,BF63,BH63,BJ63,BL63,BN63,BP63,BR63,BT63,BV63,BX63,BZ63,CB63,CD63,CF63,CH63,CJ63,CL63,CN63,CP63,CR63,CT63,CV63,CX63,CZ63,DB63,DD63,DF63,DH63,DJ63,DL63,DN63,DP63,DR63,DT63,DV63,DX63,DZ63,EB63,ED63,EF63)</f>
        <v>359596016.79666656</v>
      </c>
    </row>
    <row r="64" spans="1:141" s="3" customFormat="1" ht="30" hidden="1" customHeight="1" x14ac:dyDescent="0.25">
      <c r="A64" s="95"/>
      <c r="B64" s="132">
        <v>41</v>
      </c>
      <c r="C64" s="96" t="s">
        <v>251</v>
      </c>
      <c r="D64" s="149" t="s">
        <v>252</v>
      </c>
      <c r="E64" s="98">
        <v>16026</v>
      </c>
      <c r="F64" s="98">
        <v>16828</v>
      </c>
      <c r="G64" s="99">
        <v>3.39</v>
      </c>
      <c r="H64" s="100"/>
      <c r="I64" s="101">
        <v>1</v>
      </c>
      <c r="J64" s="102"/>
      <c r="K64" s="150">
        <v>1.4</v>
      </c>
      <c r="L64" s="150">
        <v>1.68</v>
      </c>
      <c r="M64" s="150">
        <v>2.23</v>
      </c>
      <c r="N64" s="153">
        <v>2.57</v>
      </c>
      <c r="O64" s="159"/>
      <c r="P64" s="105">
        <f>(O64/12*2*$E64*$G64*$I64*$K64*P$10)+(O64/12*10*$F64*$G64*$I64*$K64*P$10)</f>
        <v>0</v>
      </c>
      <c r="Q64" s="154"/>
      <c r="R64" s="105">
        <f>(Q64/12*2*$E64*$G64*$I64*$K64*R$10)+(Q64/12*10*$F64*$G64*$I64*$K64*R$10)</f>
        <v>0</v>
      </c>
      <c r="S64" s="154"/>
      <c r="T64" s="105">
        <f>(S64/12*2*$E64*$G64*$I64*$K64*T$10)+(S64/12*10*$F64*$G64*$I64*$K64*T$10)</f>
        <v>0</v>
      </c>
      <c r="U64" s="159"/>
      <c r="V64" s="105">
        <f>(U64/12*2*$E64*$G64*$I64*$K64*V$10)+(U64/12*10*$F64*$G64*$I64*$K64*V$10)</f>
        <v>0</v>
      </c>
      <c r="W64" s="159"/>
      <c r="X64" s="105">
        <f>(W64/12*2*$E64*$G64*$I64*$K64*X$10)+(W64/12*10*$F64*$G64*$I64*$K64*X$10)</f>
        <v>0</v>
      </c>
      <c r="Y64" s="159"/>
      <c r="Z64" s="105">
        <f>(Y64/12*2*$E64*$G64*$I64*$K64*Z$10)+(Y64/12*10*$F64*$G64*$I64*$K64*Z$10)</f>
        <v>0</v>
      </c>
      <c r="AA64" s="154"/>
      <c r="AB64" s="105">
        <f>(AA64/12*2*$E64*$G64*$I64*$K64*AB$10)+(AA64/12*10*$F64*$G64*$I64*$K64*AB$10)</f>
        <v>0</v>
      </c>
      <c r="AC64" s="154"/>
      <c r="AD64" s="105">
        <f>(AC64/12*2*$E64*$G64*$I64*$K64*AD$10)+(AC64/12*10*$F64*$G64*$I64*$K64*AD$10)</f>
        <v>0</v>
      </c>
      <c r="AE64" s="154"/>
      <c r="AF64" s="106">
        <f>SUM(AE64/12*2*$E64*$G64*$I64*$L64*$AF$10)+(AE64/12*10*$F64*$G64*$I64*$L64*$AF$10)</f>
        <v>0</v>
      </c>
      <c r="AG64" s="154"/>
      <c r="AH64" s="107">
        <f>SUM(AG64/12*2*$E64*$G64*$I64*$L64*$AH$10)+(AG64/12*10*$F64*$G64*$I64*$L64*$AH$10)</f>
        <v>0</v>
      </c>
      <c r="AI64" s="159"/>
      <c r="AJ64" s="105">
        <f>(AI64/12*2*$E64*$G64*$I64*$K64*AJ$10)+(AI64/12*10*$F64*$G64*$I64*$K64*AJ$10)</f>
        <v>0</v>
      </c>
      <c r="AK64" s="159"/>
      <c r="AL64" s="105">
        <f>(AK64/12*2*$E64*$G64*$I64*$K64*AL$10)+(AK64/12*10*$F64*$G64*$I64*$K64*AL$10)</f>
        <v>0</v>
      </c>
      <c r="AM64" s="104"/>
      <c r="AN64" s="105">
        <f>(AM64/12*2*$E64*$G64*$I64*$K64*AN$10)+(AM64/12*10*$F64*$G64*$I64*$K64*AN$10)</f>
        <v>0</v>
      </c>
      <c r="AO64" s="159"/>
      <c r="AP64" s="105">
        <f>(AO64/12*2*$E64*$G64*$I64*$K64*AP$10)+(AO64/12*10*$F64*$G64*$I64*$K64*AP$10)</f>
        <v>0</v>
      </c>
      <c r="AQ64" s="159"/>
      <c r="AR64" s="105">
        <f>(AQ64/12*2*$E64*$G64*$I64*$K64*AR$10)+(AQ64/12*10*$F64*$G64*$I64*$K64*AR$10)</f>
        <v>0</v>
      </c>
      <c r="AS64" s="159"/>
      <c r="AT64" s="105">
        <f>(AS64/12*2*$E64*$G64*$I64*$K64*AT$10)+(AS64/12*10*$F64*$G64*$I64*$K64*AT$10)</f>
        <v>0</v>
      </c>
      <c r="AU64" s="159"/>
      <c r="AV64" s="105">
        <f>(AU64/12*2*$E64*$G64*$I64*$K64*AV$10)+(AU64/12*10*$F64*$G64*$I64*$K64*AV$10)</f>
        <v>0</v>
      </c>
      <c r="AW64" s="159"/>
      <c r="AX64" s="105">
        <f>(AW64/12*2*$E64*$G64*$I64*$K64*AX$10)+(AW64/12*10*$F64*$G64*$I64*$K64*AX$10)</f>
        <v>0</v>
      </c>
      <c r="AY64" s="159"/>
      <c r="AZ64" s="105">
        <f>(AY64/12*2*$E64*$G64*$I64*$K64*AZ$10)+(AY64/12*10*$F64*$G64*$I64*$K64*AZ$10)</f>
        <v>0</v>
      </c>
      <c r="BA64" s="159"/>
      <c r="BB64" s="105">
        <f>(BA64/12*2*$E64*$G64*$I64*$K64*BB$10)+(BA64/12*10*$F64*$G64*$I64*$K64*BB$10)</f>
        <v>0</v>
      </c>
      <c r="BC64" s="159"/>
      <c r="BD64" s="105">
        <f>(BC64/12*2*$E64*$G64*$I64*$K64*BD$10)+(BC64/12*10*$F64*$G64*$I64*$K64*BD$10)</f>
        <v>0</v>
      </c>
      <c r="BE64" s="159"/>
      <c r="BF64" s="105">
        <f>(BE64/12*2*$E64*$G64*$I64*$K64*BF$10)+(BE64/12*10*$F64*$G64*$I64*$K64*BF$10)</f>
        <v>0</v>
      </c>
      <c r="BG64" s="159"/>
      <c r="BH64" s="105">
        <f>(BG64/12*2*$E64*$G64*$I64*$K64*BH$10)+(BG64/12*10*$F64*$G64*$I64*$K64*BH$10)</f>
        <v>0</v>
      </c>
      <c r="BI64" s="159"/>
      <c r="BJ64" s="105">
        <f>(BI64/12*2*$E64*$G64*$I64*$K64*BJ$10)+(BI64/12*10*$F64*$G64*$I64*$K64*BJ$10)</f>
        <v>0</v>
      </c>
      <c r="BK64" s="159"/>
      <c r="BL64" s="105">
        <f>(BK64/12*2*$E64*$G64*$I64*$K64*BL$10)+(BK64/12*10*$F64*$G64*$I64*$K64*BL$10)</f>
        <v>0</v>
      </c>
      <c r="BM64" s="159"/>
      <c r="BN64" s="105">
        <f>(BM64/12*2*$E64*$G64*$I64*$K64*BN$10)+(BM64/12*10*$F64*$G64*$I64*$K64*BN$10)</f>
        <v>0</v>
      </c>
      <c r="BO64" s="165"/>
      <c r="BP64" s="105">
        <f>(BO64/12*2*$E64*$G64*$I64*$K64*BP$10)+(BO64/12*10*$F64*$G64*$I64*$K64*BP$10)</f>
        <v>0</v>
      </c>
      <c r="BQ64" s="159"/>
      <c r="BR64" s="105">
        <f>(BQ64/12*2*$E64*$G64*$I64*$K64*BR$10)+(BQ64/12*10*$F64*$G64*$I64*$K64*BR$10)</f>
        <v>0</v>
      </c>
      <c r="BS64" s="154"/>
      <c r="BT64" s="105">
        <f>(BS64/12*2*$E64*$G64*$I64*$K64*BT$10)+(BS64/12*10*$F64*$G64*$I64*$K64*BT$10)</f>
        <v>0</v>
      </c>
      <c r="BU64" s="104"/>
      <c r="BV64" s="105">
        <f>(BU64/12*2*$E64*$G64*$I64*$K64*BV$10)+(BU64/12*10*$F64*$G64*$I64*$K64*BV$10)</f>
        <v>0</v>
      </c>
      <c r="BW64" s="159"/>
      <c r="BX64" s="105">
        <f>(BW64/12*2*$E64*$G64*$I64*$K64*BX$10)+(BW64/12*10*$F64*$G64*$I64*$K64*BX$10)</f>
        <v>0</v>
      </c>
      <c r="BY64" s="159"/>
      <c r="BZ64" s="105">
        <f>(BY64/12*2*$E64*$G64*$I64*$K64*BZ$10)+(BY64/12*10*$F64*$G64*$I64*$K64*BZ$10)</f>
        <v>0</v>
      </c>
      <c r="CA64" s="159"/>
      <c r="CB64" s="105">
        <f>(CA64/12*2*$E64*$G64*$I64*$K64*CB$10)+(CA64/12*10*$F64*$G64*$I64*$K64*CB$10)</f>
        <v>0</v>
      </c>
      <c r="CC64" s="154"/>
      <c r="CD64" s="107">
        <f>SUM(CC64/12*2*$E64*$G64*$I64*$L64*CD$10)+(CC64/12*10*$F64*$G64*$I64*$L64*$CD$10)</f>
        <v>0</v>
      </c>
      <c r="CE64" s="159"/>
      <c r="CF64" s="107">
        <f>SUM(CE64/12*2*$E64*$G64*$I64*$L64*CF$10)+(CE64/12*10*$F64*$G64*$I64*$L64*CF$10)</f>
        <v>0</v>
      </c>
      <c r="CG64" s="154"/>
      <c r="CH64" s="107">
        <f>SUM(CG64/12*2*$E64*$G64*$I64*$L64*CH$10)+(CG64/12*10*$F64*$G64*$I64*$L64*CH$10)</f>
        <v>0</v>
      </c>
      <c r="CI64" s="154"/>
      <c r="CJ64" s="107">
        <f>SUM(CI64/12*2*$E64*$G64*$I64*$L64*CJ$10)+(CI64/12*10*$F64*$G64*$I64*$L64*CJ$10)</f>
        <v>0</v>
      </c>
      <c r="CK64" s="154"/>
      <c r="CL64" s="107">
        <f>SUM(CK64/12*2*$E64*$G64*$I64*$L64*CL$10)+(CK64/12*10*$F64*$G64*$I64*$L64*CL$10)</f>
        <v>0</v>
      </c>
      <c r="CM64" s="159"/>
      <c r="CN64" s="107">
        <f>SUM(CM64/12*2*$E64*$G64*$I64*$L64*CN$10)+(CM64/12*10*$F64*$G64*$I64*$L64*CN$10)</f>
        <v>0</v>
      </c>
      <c r="CO64" s="159"/>
      <c r="CP64" s="107">
        <f>SUM(CO64/12*2*$E64*$G64*$I64*$L64*CP$10)+(CO64/12*10*$F64*$G64*$I64*$L64*CP$10)</f>
        <v>0</v>
      </c>
      <c r="CQ64" s="154"/>
      <c r="CR64" s="107">
        <f>SUM(CQ64/12*2*$E64*$G64*$I64*$L64*CR$10)+(CQ64/12*10*$F64*$G64*$I64*$L64*CR$10)</f>
        <v>0</v>
      </c>
      <c r="CS64" s="159"/>
      <c r="CT64" s="107">
        <f>SUM(CS64/12*2*$E64*$G64*$I64*$L64*CT$10)+(CS64/12*10*$F64*$G64*$I64*$L64*CT$10)</f>
        <v>0</v>
      </c>
      <c r="CU64" s="159"/>
      <c r="CV64" s="107">
        <f>SUM(CU64/12*2*$E64*$G64*$I64*$L64*CV$10)+(CU64/12*10*$F64*$G64*$I64*$L64*CV$10)</f>
        <v>0</v>
      </c>
      <c r="CW64" s="159"/>
      <c r="CX64" s="107">
        <f>SUM(CW64/12*2*$E64*$G64*$I64*$L64*CX$10)+(CW64/12*10*$F64*$G64*$I64*$L64*CX$10)</f>
        <v>0</v>
      </c>
      <c r="CY64" s="159"/>
      <c r="CZ64" s="107">
        <f>SUM(CY64/12*2*$E64*$G64*$I64*$L64*CZ$10)+(CY64/12*10*$F64*$G64*$I64*$L64*CZ$10)</f>
        <v>0</v>
      </c>
      <c r="DA64" s="159"/>
      <c r="DB64" s="107">
        <f>SUM(DA64/12*2*$E64*$G64*$I64*$L64*DB$10)+(DA64/12*10*$F64*$G64*$I64*$L64*DB$10)</f>
        <v>0</v>
      </c>
      <c r="DC64" s="159"/>
      <c r="DD64" s="107">
        <f>SUM(DC64/12*2*$E64*$G64*$I64*$L64*DD$10)+(DC64/12*10*$F64*$G64*$I64*$L64*DD$10)</f>
        <v>0</v>
      </c>
      <c r="DE64" s="159"/>
      <c r="DF64" s="106">
        <f>SUM(DE64/12*2*$E64*$G64*$I64*$L64*DF$10)+(DE64/12*10*$F64*$G64*$I64*$L64*DF$10)</f>
        <v>0</v>
      </c>
      <c r="DG64" s="159"/>
      <c r="DH64" s="107">
        <f>SUM(DG64/12*2*$E64*$G64*$I64*$L64*DH$10)+(DG64/12*10*$F64*$G64*$I64*$L64*DH$10)</f>
        <v>0</v>
      </c>
      <c r="DI64" s="159"/>
      <c r="DJ64" s="107">
        <f>SUM(DI64/12*2*$E64*$G64*$I64*$M64*DJ$10)+(DI64/12*10*$F64*$G64*$I64*$M64*DJ$10)</f>
        <v>0</v>
      </c>
      <c r="DK64" s="159"/>
      <c r="DL64" s="107">
        <f>SUM(DK64/12*2*$E64*$G64*$I64*$N64*DL$10)+(DK64/12*10*$F64*$G64*$I64*$N64*DL$10)</f>
        <v>0</v>
      </c>
      <c r="DM64" s="104"/>
      <c r="DN64" s="105">
        <f>(DM64/12*2*$E64*$G64*$I64*$K64*DN$10)+(DM64/12*10*$F64*$G64*$I64*$K64*DN$10)</f>
        <v>0</v>
      </c>
      <c r="DO64" s="104"/>
      <c r="DP64" s="105">
        <f>(DO64/12*2*$E64*$G64*$I64*$K64*DP$10)+(DO64/12*10*$F64*$G64*$I64*$K64*DP$10)</f>
        <v>0</v>
      </c>
      <c r="DQ64" s="159"/>
      <c r="DR64" s="107">
        <f>SUM(DQ64/12*2*$E64*$G64*$I64)+(DQ64/12*10*$F64*$G64*$I64)</f>
        <v>0</v>
      </c>
      <c r="DS64" s="159"/>
      <c r="DT64" s="106"/>
      <c r="DU64" s="104"/>
      <c r="DV64" s="105">
        <f>(DU64/12*2*$E64*$G64*$I64*$K64*DV$10)+(DU64/12*10*$F64*$G64*$I64*$K64*DV$10)</f>
        <v>0</v>
      </c>
      <c r="DW64" s="104"/>
      <c r="DX64" s="105">
        <f>(DW64/12*2*$E64*$G64*$I64*$K64*DX$10)+(DW64/12*10*$F64*$G64*$I64*$K64*DX$10)</f>
        <v>0</v>
      </c>
      <c r="DY64" s="104"/>
      <c r="DZ64" s="106"/>
      <c r="EA64" s="110"/>
      <c r="EB64" s="110"/>
      <c r="EC64" s="125"/>
      <c r="ED64" s="106"/>
      <c r="EE64" s="125"/>
      <c r="EF64" s="125"/>
      <c r="EG64" s="125"/>
      <c r="EH64" s="111">
        <f>(EG64/12*2*$E64*$G64*$I64*$K64)+(EG64/12*10*$F64*$G64*$I64*$K64)</f>
        <v>0</v>
      </c>
      <c r="EI64" s="112">
        <f>SUM(O64,Q64,S64,U64,W64,Y64,AA64,AC64,AE64,AG64,AI64,AK64,AM64,AO64,AQ64,AS64,AU64,AW64,AY64,BA64,BC64,BE64,BG64,BI64,BK64,BM64,BO64,BQ64,BS64,BU64,BW64,BY64,CA64,CC64,CE64,CG64,CI64,CK64,CM64,CO64,CQ64,CS64,CU64,CW64,CY64,DA64,DC64,DE64,DG64,DI64,DK64,DM64,DO64,DQ64,DS64,DU64,DW64,DY64,EA64,EC64,EE64)</f>
        <v>0</v>
      </c>
      <c r="EJ64" s="112">
        <f>SUM(P64,R64,T64,V64,X64,Z64,AB64,AD64,AF64,AH64,AJ64,AL64,AN64,AP64,AR64,AT64,AV64,AX64,AZ64,BB64,BD64,BF64,BH64,BJ64,BL64,BN64,BP64,BR64,BT64,BV64,BX64,BZ64,CB64,CD64,CF64,CH64,CJ64,CL64,CN64,CP64,CR64,CT64,CV64,CX64,CZ64,DB64,DD64,DF64,DH64,DJ64,DL64,DN64,DP64,DR64,DT64,DV64,DX64,DZ64,EB64,ED64,EF64)</f>
        <v>0</v>
      </c>
      <c r="EK64" s="182"/>
    </row>
    <row r="65" spans="1:141" s="148" customFormat="1" ht="15" hidden="1" customHeight="1" x14ac:dyDescent="0.25">
      <c r="A65" s="87">
        <v>14</v>
      </c>
      <c r="B65" s="87"/>
      <c r="C65" s="86" t="s">
        <v>253</v>
      </c>
      <c r="D65" s="155" t="s">
        <v>254</v>
      </c>
      <c r="E65" s="98">
        <v>16026</v>
      </c>
      <c r="F65" s="98">
        <v>16828</v>
      </c>
      <c r="G65" s="183"/>
      <c r="H65" s="100"/>
      <c r="I65" s="90"/>
      <c r="J65" s="266"/>
      <c r="K65" s="157">
        <v>1.4</v>
      </c>
      <c r="L65" s="157">
        <v>1.68</v>
      </c>
      <c r="M65" s="157">
        <v>2.23</v>
      </c>
      <c r="N65" s="147">
        <v>2.57</v>
      </c>
      <c r="O65" s="167">
        <f t="shared" ref="O65:AA65" si="99">SUM(O66:O67)</f>
        <v>0</v>
      </c>
      <c r="P65" s="167">
        <f t="shared" si="99"/>
        <v>0</v>
      </c>
      <c r="Q65" s="167">
        <f t="shared" si="99"/>
        <v>0</v>
      </c>
      <c r="R65" s="167">
        <f>SUM(R66:R67)</f>
        <v>0</v>
      </c>
      <c r="S65" s="167">
        <f t="shared" si="99"/>
        <v>136</v>
      </c>
      <c r="T65" s="167">
        <f>SUM(T66:T67)</f>
        <v>10076165.381333334</v>
      </c>
      <c r="U65" s="167">
        <f t="shared" si="99"/>
        <v>0</v>
      </c>
      <c r="V65" s="167">
        <f>SUM(V66:V67)</f>
        <v>0</v>
      </c>
      <c r="W65" s="167">
        <f t="shared" si="99"/>
        <v>0</v>
      </c>
      <c r="X65" s="167">
        <f>SUM(X66:X67)</f>
        <v>0</v>
      </c>
      <c r="Y65" s="167">
        <f t="shared" si="99"/>
        <v>0</v>
      </c>
      <c r="Z65" s="167">
        <f>SUM(Z66:Z67)</f>
        <v>0</v>
      </c>
      <c r="AA65" s="167">
        <f t="shared" si="99"/>
        <v>0</v>
      </c>
      <c r="AB65" s="167">
        <f>SUM(AB66:AB67)</f>
        <v>0</v>
      </c>
      <c r="AC65" s="167">
        <f t="shared" ref="AC65:AI65" si="100">SUM(AC66:AC67)</f>
        <v>45</v>
      </c>
      <c r="AD65" s="167">
        <f>SUM(AD66:AD67)</f>
        <v>1609166.7899999998</v>
      </c>
      <c r="AE65" s="167">
        <f t="shared" si="100"/>
        <v>0</v>
      </c>
      <c r="AF65" s="167">
        <f t="shared" si="100"/>
        <v>0</v>
      </c>
      <c r="AG65" s="167">
        <f t="shared" si="100"/>
        <v>0</v>
      </c>
      <c r="AH65" s="167">
        <f t="shared" si="100"/>
        <v>0</v>
      </c>
      <c r="AI65" s="167">
        <f t="shared" si="100"/>
        <v>116</v>
      </c>
      <c r="AJ65" s="167">
        <f>SUM(AJ66:AJ67)</f>
        <v>7444470.6746666655</v>
      </c>
      <c r="AK65" s="167">
        <f t="shared" ref="AK65:AQ65" si="101">SUM(AK66:AK67)</f>
        <v>0</v>
      </c>
      <c r="AL65" s="167">
        <f>SUM(AL66:AL67)</f>
        <v>0</v>
      </c>
      <c r="AM65" s="167">
        <f t="shared" si="101"/>
        <v>0</v>
      </c>
      <c r="AN65" s="167">
        <f>SUM(AN66:AN67)</f>
        <v>0</v>
      </c>
      <c r="AO65" s="167">
        <f t="shared" si="101"/>
        <v>0</v>
      </c>
      <c r="AP65" s="167">
        <f>SUM(AP66:AP67)</f>
        <v>0</v>
      </c>
      <c r="AQ65" s="167">
        <f t="shared" si="101"/>
        <v>0</v>
      </c>
      <c r="AR65" s="167">
        <f>SUM(AR66:AR67)</f>
        <v>0</v>
      </c>
      <c r="AS65" s="167">
        <f t="shared" ref="AS65:BC65" si="102">SUM(AS66:AS67)</f>
        <v>0</v>
      </c>
      <c r="AT65" s="167">
        <f>SUM(AT66:AT67)</f>
        <v>0</v>
      </c>
      <c r="AU65" s="167">
        <f t="shared" si="102"/>
        <v>0</v>
      </c>
      <c r="AV65" s="167">
        <f>SUM(AV66:AV67)</f>
        <v>0</v>
      </c>
      <c r="AW65" s="167">
        <f t="shared" si="102"/>
        <v>0</v>
      </c>
      <c r="AX65" s="167">
        <f>SUM(AX66:AX67)</f>
        <v>0</v>
      </c>
      <c r="AY65" s="167">
        <f t="shared" si="102"/>
        <v>0</v>
      </c>
      <c r="AZ65" s="167">
        <f>SUM(AZ66:AZ67)</f>
        <v>0</v>
      </c>
      <c r="BA65" s="167">
        <f t="shared" si="102"/>
        <v>0</v>
      </c>
      <c r="BB65" s="167">
        <f>SUM(BB66:BB67)</f>
        <v>0</v>
      </c>
      <c r="BC65" s="167">
        <f t="shared" si="102"/>
        <v>0</v>
      </c>
      <c r="BD65" s="167">
        <f>SUM(BD66:BD67)</f>
        <v>0</v>
      </c>
      <c r="BE65" s="167">
        <f t="shared" ref="BE65:BO65" si="103">SUM(BE66:BE67)</f>
        <v>0</v>
      </c>
      <c r="BF65" s="167">
        <f>SUM(BF66:BF67)</f>
        <v>0</v>
      </c>
      <c r="BG65" s="167">
        <f t="shared" si="103"/>
        <v>0</v>
      </c>
      <c r="BH65" s="167">
        <f>SUM(BH66:BH67)</f>
        <v>0</v>
      </c>
      <c r="BI65" s="167">
        <f t="shared" si="103"/>
        <v>0</v>
      </c>
      <c r="BJ65" s="167">
        <f>SUM(BJ66:BJ67)</f>
        <v>0</v>
      </c>
      <c r="BK65" s="167">
        <f t="shared" si="103"/>
        <v>0</v>
      </c>
      <c r="BL65" s="167">
        <f>SUM(BL66:BL67)</f>
        <v>0</v>
      </c>
      <c r="BM65" s="167">
        <f t="shared" si="103"/>
        <v>0</v>
      </c>
      <c r="BN65" s="167">
        <f>SUM(BN66:BN67)</f>
        <v>0</v>
      </c>
      <c r="BO65" s="167">
        <f t="shared" si="103"/>
        <v>0</v>
      </c>
      <c r="BP65" s="167">
        <f>SUM(BP66:BP67)</f>
        <v>0</v>
      </c>
      <c r="BQ65" s="167">
        <f t="shared" ref="BQ65:DW65" si="104">SUM(BQ66:BQ67)</f>
        <v>0</v>
      </c>
      <c r="BR65" s="167">
        <f>SUM(BR66:BR67)</f>
        <v>0</v>
      </c>
      <c r="BS65" s="167">
        <f t="shared" si="104"/>
        <v>0</v>
      </c>
      <c r="BT65" s="167">
        <f>SUM(BT66:BT67)</f>
        <v>0</v>
      </c>
      <c r="BU65" s="167">
        <f>SUM(BU66:BU67)</f>
        <v>0</v>
      </c>
      <c r="BV65" s="167">
        <f>SUM(BV66:BV67)</f>
        <v>0</v>
      </c>
      <c r="BW65" s="167">
        <f t="shared" si="104"/>
        <v>0</v>
      </c>
      <c r="BX65" s="167">
        <f>SUM(BX66:BX67)</f>
        <v>0</v>
      </c>
      <c r="BY65" s="167">
        <f t="shared" si="104"/>
        <v>0</v>
      </c>
      <c r="BZ65" s="167">
        <f>SUM(BZ66:BZ67)</f>
        <v>0</v>
      </c>
      <c r="CA65" s="167">
        <f t="shared" si="104"/>
        <v>0</v>
      </c>
      <c r="CB65" s="167">
        <f>SUM(CB66:CB67)</f>
        <v>0</v>
      </c>
      <c r="CC65" s="167">
        <f t="shared" si="104"/>
        <v>0</v>
      </c>
      <c r="CD65" s="167">
        <f t="shared" si="104"/>
        <v>0</v>
      </c>
      <c r="CE65" s="167">
        <f t="shared" si="104"/>
        <v>0</v>
      </c>
      <c r="CF65" s="167">
        <f t="shared" si="104"/>
        <v>0</v>
      </c>
      <c r="CG65" s="167">
        <f t="shared" si="104"/>
        <v>0</v>
      </c>
      <c r="CH65" s="167">
        <f t="shared" si="104"/>
        <v>0</v>
      </c>
      <c r="CI65" s="167">
        <f t="shared" si="104"/>
        <v>0</v>
      </c>
      <c r="CJ65" s="167">
        <f t="shared" si="104"/>
        <v>0</v>
      </c>
      <c r="CK65" s="167">
        <f t="shared" si="104"/>
        <v>0</v>
      </c>
      <c r="CL65" s="167">
        <f t="shared" si="104"/>
        <v>0</v>
      </c>
      <c r="CM65" s="167">
        <f t="shared" si="104"/>
        <v>0</v>
      </c>
      <c r="CN65" s="167">
        <f t="shared" si="104"/>
        <v>0</v>
      </c>
      <c r="CO65" s="167">
        <f t="shared" si="104"/>
        <v>0</v>
      </c>
      <c r="CP65" s="167">
        <f t="shared" si="104"/>
        <v>0</v>
      </c>
      <c r="CQ65" s="167">
        <f t="shared" si="104"/>
        <v>0</v>
      </c>
      <c r="CR65" s="167">
        <f t="shared" si="104"/>
        <v>0</v>
      </c>
      <c r="CS65" s="167">
        <f t="shared" si="104"/>
        <v>0</v>
      </c>
      <c r="CT65" s="167">
        <f t="shared" si="104"/>
        <v>0</v>
      </c>
      <c r="CU65" s="167">
        <f t="shared" si="104"/>
        <v>0</v>
      </c>
      <c r="CV65" s="167">
        <f t="shared" si="104"/>
        <v>0</v>
      </c>
      <c r="CW65" s="167">
        <f t="shared" si="104"/>
        <v>0</v>
      </c>
      <c r="CX65" s="167">
        <f t="shared" si="104"/>
        <v>0</v>
      </c>
      <c r="CY65" s="167">
        <f t="shared" si="104"/>
        <v>0</v>
      </c>
      <c r="CZ65" s="167">
        <f t="shared" si="104"/>
        <v>0</v>
      </c>
      <c r="DA65" s="167">
        <f t="shared" si="104"/>
        <v>0</v>
      </c>
      <c r="DB65" s="167">
        <f t="shared" si="104"/>
        <v>0</v>
      </c>
      <c r="DC65" s="167">
        <f t="shared" si="104"/>
        <v>0</v>
      </c>
      <c r="DD65" s="167">
        <f t="shared" si="104"/>
        <v>0</v>
      </c>
      <c r="DE65" s="167">
        <f t="shared" si="104"/>
        <v>0</v>
      </c>
      <c r="DF65" s="167">
        <f t="shared" si="104"/>
        <v>0</v>
      </c>
      <c r="DG65" s="167">
        <f t="shared" si="104"/>
        <v>0</v>
      </c>
      <c r="DH65" s="167">
        <f t="shared" si="104"/>
        <v>0</v>
      </c>
      <c r="DI65" s="167">
        <f t="shared" si="104"/>
        <v>0</v>
      </c>
      <c r="DJ65" s="167">
        <f t="shared" si="104"/>
        <v>0</v>
      </c>
      <c r="DK65" s="167">
        <f t="shared" si="104"/>
        <v>0</v>
      </c>
      <c r="DL65" s="167">
        <f t="shared" si="104"/>
        <v>0</v>
      </c>
      <c r="DM65" s="167">
        <f t="shared" si="104"/>
        <v>0</v>
      </c>
      <c r="DN65" s="167">
        <f>SUM(DN66:DN67)</f>
        <v>0</v>
      </c>
      <c r="DO65" s="167">
        <f t="shared" si="104"/>
        <v>0</v>
      </c>
      <c r="DP65" s="167">
        <f>SUM(DP66:DP67)</f>
        <v>0</v>
      </c>
      <c r="DQ65" s="167">
        <f t="shared" si="104"/>
        <v>0</v>
      </c>
      <c r="DR65" s="167">
        <f t="shared" si="104"/>
        <v>0</v>
      </c>
      <c r="DS65" s="167">
        <f t="shared" si="104"/>
        <v>0</v>
      </c>
      <c r="DT65" s="167">
        <f t="shared" si="104"/>
        <v>0</v>
      </c>
      <c r="DU65" s="167">
        <f t="shared" si="104"/>
        <v>0</v>
      </c>
      <c r="DV65" s="167">
        <f>SUM(DV66:DV67)</f>
        <v>0</v>
      </c>
      <c r="DW65" s="167">
        <f t="shared" si="104"/>
        <v>0</v>
      </c>
      <c r="DX65" s="167">
        <f>SUM(DX66:DX67)</f>
        <v>0</v>
      </c>
      <c r="DY65" s="167">
        <f t="shared" ref="DY65:EJ65" si="105">SUM(DY66:DY67)</f>
        <v>0</v>
      </c>
      <c r="DZ65" s="167">
        <f t="shared" si="105"/>
        <v>0</v>
      </c>
      <c r="EA65" s="167">
        <f t="shared" si="105"/>
        <v>0</v>
      </c>
      <c r="EB65" s="167">
        <f t="shared" si="105"/>
        <v>0</v>
      </c>
      <c r="EC65" s="167">
        <f t="shared" si="105"/>
        <v>0</v>
      </c>
      <c r="ED65" s="167">
        <f t="shared" si="105"/>
        <v>0</v>
      </c>
      <c r="EE65" s="167">
        <f t="shared" si="105"/>
        <v>0</v>
      </c>
      <c r="EF65" s="167">
        <f t="shared" si="105"/>
        <v>0</v>
      </c>
      <c r="EG65" s="167"/>
      <c r="EH65" s="167"/>
      <c r="EI65" s="167">
        <f t="shared" si="105"/>
        <v>297</v>
      </c>
      <c r="EJ65" s="167">
        <f t="shared" si="105"/>
        <v>19129802.846000001</v>
      </c>
    </row>
    <row r="66" spans="1:141" s="3" customFormat="1" ht="30" hidden="1" customHeight="1" x14ac:dyDescent="0.25">
      <c r="A66" s="95"/>
      <c r="B66" s="132">
        <v>42</v>
      </c>
      <c r="C66" s="96" t="s">
        <v>255</v>
      </c>
      <c r="D66" s="149" t="s">
        <v>256</v>
      </c>
      <c r="E66" s="98">
        <v>16026</v>
      </c>
      <c r="F66" s="98">
        <v>16828</v>
      </c>
      <c r="G66" s="99">
        <v>1.53</v>
      </c>
      <c r="H66" s="100"/>
      <c r="I66" s="101">
        <v>1</v>
      </c>
      <c r="J66" s="102"/>
      <c r="K66" s="150">
        <v>1.4</v>
      </c>
      <c r="L66" s="150">
        <v>1.68</v>
      </c>
      <c r="M66" s="150">
        <v>2.23</v>
      </c>
      <c r="N66" s="153">
        <v>2.57</v>
      </c>
      <c r="O66" s="104"/>
      <c r="P66" s="105">
        <f>(O66/12*2*$E66*$G66*$I66*$K66*P$10)+(O66/12*10*$F66*$G66*$I66*$K66*P$10)</f>
        <v>0</v>
      </c>
      <c r="Q66" s="154"/>
      <c r="R66" s="105">
        <f>(Q66/12*2*$E66*$G66*$I66*$K66*R$10)+(Q66/12*10*$F66*$G66*$I66*$K66*R$10)</f>
        <v>0</v>
      </c>
      <c r="S66" s="106"/>
      <c r="T66" s="105">
        <f>(S66/12*2*$E66*$G66*$I66*$K66*T$10)+(S66/12*10*$F66*$G66*$I66*$K66*T$10)</f>
        <v>0</v>
      </c>
      <c r="U66" s="104"/>
      <c r="V66" s="105">
        <f>(U66/12*2*$E66*$G66*$I66*$K66*V$10)+(U66/12*10*$F66*$G66*$I66*$K66*V$10)</f>
        <v>0</v>
      </c>
      <c r="W66" s="104"/>
      <c r="X66" s="105">
        <f>(W66/12*2*$E66*$G66*$I66*$K66*X$10)+(W66/12*10*$F66*$G66*$I66*$K66*X$10)</f>
        <v>0</v>
      </c>
      <c r="Y66" s="104"/>
      <c r="Z66" s="105">
        <f>(Y66/12*2*$E66*$G66*$I66*$K66*Z$10)+(Y66/12*10*$F66*$G66*$I66*$K66*Z$10)</f>
        <v>0</v>
      </c>
      <c r="AA66" s="106"/>
      <c r="AB66" s="105">
        <f>(AA66/12*2*$E66*$G66*$I66*$K66*AB$10)+(AA66/12*10*$F66*$G66*$I66*$K66*AB$10)</f>
        <v>0</v>
      </c>
      <c r="AC66" s="106">
        <v>45</v>
      </c>
      <c r="AD66" s="105">
        <f>(AC66/12*2*$E66*$G66*$I66*$K66*AD$10)+(AC66/12*10*$F66*$G66*$I66*$K66*AD$10)</f>
        <v>1609166.7899999998</v>
      </c>
      <c r="AE66" s="106"/>
      <c r="AF66" s="106">
        <f>SUM(AE66/12*2*$E66*$G66*$I66*$L66*$AF$10)+(AE66/12*10*$F66*$G66*$I66*$L66*$AF$10)</f>
        <v>0</v>
      </c>
      <c r="AG66" s="106"/>
      <c r="AH66" s="107">
        <f>SUM(AG66/12*2*$E66*$G66*$I66*$L66*$AH$10)+(AG66/12*10*$F66*$G66*$I66*$L66*$AH$10)</f>
        <v>0</v>
      </c>
      <c r="AI66" s="104">
        <v>30</v>
      </c>
      <c r="AJ66" s="105">
        <f>(AI66/12*2*$E66*$G66*$I66*$K66*AJ$10)+(AI66/12*10*$F66*$G66*$I66*$K66*AJ$10)</f>
        <v>1072777.8599999999</v>
      </c>
      <c r="AK66" s="104"/>
      <c r="AL66" s="105">
        <f>(AK66/12*2*$E66*$G66*$I66*$K66*AL$10)+(AK66/12*10*$F66*$G66*$I66*$K66*AL$10)</f>
        <v>0</v>
      </c>
      <c r="AM66" s="104"/>
      <c r="AN66" s="105">
        <f>(AM66/12*2*$E66*$G66*$I66*$K66*AN$10)+(AM66/12*10*$F66*$G66*$I66*$K66*AN$10)</f>
        <v>0</v>
      </c>
      <c r="AO66" s="104"/>
      <c r="AP66" s="105">
        <f>(AO66/12*2*$E66*$G66*$I66*$K66*AP$10)+(AO66/12*10*$F66*$G66*$I66*$K66*AP$10)</f>
        <v>0</v>
      </c>
      <c r="AQ66" s="104"/>
      <c r="AR66" s="105">
        <f>(AQ66/12*2*$E66*$G66*$I66*$K66*AR$10)+(AQ66/12*10*$F66*$G66*$I66*$K66*AR$10)</f>
        <v>0</v>
      </c>
      <c r="AS66" s="104"/>
      <c r="AT66" s="105">
        <f>(AS66/12*2*$E66*$G66*$I66*$K66*AT$10)+(AS66/12*10*$F66*$G66*$I66*$K66*AT$10)</f>
        <v>0</v>
      </c>
      <c r="AU66" s="104"/>
      <c r="AV66" s="105">
        <f>(AU66/12*2*$E66*$G66*$I66*$K66*AV$10)+(AU66/12*10*$F66*$G66*$I66*$K66*AV$10)</f>
        <v>0</v>
      </c>
      <c r="AW66" s="104"/>
      <c r="AX66" s="105">
        <f>(AW66/12*2*$E66*$G66*$I66*$K66*AX$10)+(AW66/12*10*$F66*$G66*$I66*$K66*AX$10)</f>
        <v>0</v>
      </c>
      <c r="AY66" s="104"/>
      <c r="AZ66" s="105">
        <f>(AY66/12*2*$E66*$G66*$I66*$K66*AZ$10)+(AY66/12*10*$F66*$G66*$I66*$K66*AZ$10)</f>
        <v>0</v>
      </c>
      <c r="BA66" s="104"/>
      <c r="BB66" s="105">
        <f>(BA66/12*2*$E66*$G66*$I66*$K66*BB$10)+(BA66/12*10*$F66*$G66*$I66*$K66*BB$10)</f>
        <v>0</v>
      </c>
      <c r="BC66" s="104"/>
      <c r="BD66" s="105">
        <f>(BC66/12*2*$E66*$G66*$I66*$K66*BD$10)+(BC66/12*10*$F66*$G66*$I66*$K66*BD$10)</f>
        <v>0</v>
      </c>
      <c r="BE66" s="104"/>
      <c r="BF66" s="105">
        <f>(BE66/12*2*$E66*$G66*$I66*$K66*BF$10)+(BE66/12*10*$F66*$G66*$I66*$K66*BF$10)</f>
        <v>0</v>
      </c>
      <c r="BG66" s="104"/>
      <c r="BH66" s="105">
        <f>(BG66/12*2*$E66*$G66*$I66*$K66*BH$10)+(BG66/12*10*$F66*$G66*$I66*$K66*BH$10)</f>
        <v>0</v>
      </c>
      <c r="BI66" s="104"/>
      <c r="BJ66" s="105">
        <f>(BI66/12*2*$E66*$G66*$I66*$K66*BJ$10)+(BI66/12*10*$F66*$G66*$I66*$K66*BJ$10)</f>
        <v>0</v>
      </c>
      <c r="BK66" s="104"/>
      <c r="BL66" s="105">
        <f>(BK66/12*2*$E66*$G66*$I66*$K66*BL$10)+(BK66/12*10*$F66*$G66*$I66*$K66*BL$10)</f>
        <v>0</v>
      </c>
      <c r="BM66" s="104"/>
      <c r="BN66" s="105">
        <f>(BM66/12*2*$E66*$G66*$I66*$K66*BN$10)+(BM66/12*10*$F66*$G66*$I66*$K66*BN$10)</f>
        <v>0</v>
      </c>
      <c r="BO66" s="109"/>
      <c r="BP66" s="105">
        <f>(BO66/12*2*$E66*$G66*$I66*$K66*BP$10)+(BO66/12*10*$F66*$G66*$I66*$K66*BP$10)</f>
        <v>0</v>
      </c>
      <c r="BQ66" s="104"/>
      <c r="BR66" s="105">
        <f>(BQ66/12*2*$E66*$G66*$I66*$K66*BR$10)+(BQ66/12*10*$F66*$G66*$I66*$K66*BR$10)</f>
        <v>0</v>
      </c>
      <c r="BS66" s="106"/>
      <c r="BT66" s="105">
        <f>(BS66/12*2*$E66*$G66*$I66*$K66*BT$10)+(BS66/12*10*$F66*$G66*$I66*$K66*BT$10)</f>
        <v>0</v>
      </c>
      <c r="BU66" s="104"/>
      <c r="BV66" s="105">
        <f>(BU66/12*2*$E66*$G66*$I66*$K66*BV$10)+(BU66/12*10*$F66*$G66*$I66*$K66*BV$10)</f>
        <v>0</v>
      </c>
      <c r="BW66" s="104"/>
      <c r="BX66" s="105">
        <f>(BW66/12*2*$E66*$G66*$I66*$K66*BX$10)+(BW66/12*10*$F66*$G66*$I66*$K66*BX$10)</f>
        <v>0</v>
      </c>
      <c r="BY66" s="104"/>
      <c r="BZ66" s="105">
        <f>(BY66/12*2*$E66*$G66*$I66*$K66*BZ$10)+(BY66/12*10*$F66*$G66*$I66*$K66*BZ$10)</f>
        <v>0</v>
      </c>
      <c r="CA66" s="125"/>
      <c r="CB66" s="105">
        <f>(CA66/12*2*$E66*$G66*$I66*$K66*CB$10)+(CA66/12*10*$F66*$G66*$I66*$K66*CB$10)</f>
        <v>0</v>
      </c>
      <c r="CC66" s="106"/>
      <c r="CD66" s="107">
        <f>SUM(CC66/12*2*$E66*$G66*$I66*$L66*CD$10)+(CC66/12*10*$F66*$G66*$I66*$L66*$CD$10)</f>
        <v>0</v>
      </c>
      <c r="CE66" s="104"/>
      <c r="CF66" s="107">
        <f>SUM(CE66/12*2*$E66*$G66*$I66*$L66*CF$10)+(CE66/12*10*$F66*$G66*$I66*$L66*CF$10)</f>
        <v>0</v>
      </c>
      <c r="CG66" s="106"/>
      <c r="CH66" s="107">
        <f>SUM(CG66/12*2*$E66*$G66*$I66*$L66*CH$10)+(CG66/12*10*$F66*$G66*$I66*$L66*CH$10)</f>
        <v>0</v>
      </c>
      <c r="CI66" s="106"/>
      <c r="CJ66" s="107">
        <f>SUM(CI66/12*2*$E66*$G66*$I66*$L66*CJ$10)+(CI66/12*10*$F66*$G66*$I66*$L66*CJ$10)</f>
        <v>0</v>
      </c>
      <c r="CK66" s="106"/>
      <c r="CL66" s="107">
        <f>SUM(CK66/12*2*$E66*$G66*$I66*$L66*CL$10)+(CK66/12*10*$F66*$G66*$I66*$L66*CL$10)</f>
        <v>0</v>
      </c>
      <c r="CM66" s="104"/>
      <c r="CN66" s="107">
        <f>SUM(CM66/12*2*$E66*$G66*$I66*$L66*CN$10)+(CM66/12*10*$F66*$G66*$I66*$L66*CN$10)</f>
        <v>0</v>
      </c>
      <c r="CO66" s="104"/>
      <c r="CP66" s="107">
        <f>SUM(CO66/12*2*$E66*$G66*$I66*$L66*CP$10)+(CO66/12*10*$F66*$G66*$I66*$L66*CP$10)</f>
        <v>0</v>
      </c>
      <c r="CQ66" s="106"/>
      <c r="CR66" s="107">
        <f>SUM(CQ66/12*2*$E66*$G66*$I66*$L66*CR$10)+(CQ66/12*10*$F66*$G66*$I66*$L66*CR$10)</f>
        <v>0</v>
      </c>
      <c r="CS66" s="104"/>
      <c r="CT66" s="107">
        <f>SUM(CS66/12*2*$E66*$G66*$I66*$L66*CT$10)+(CS66/12*10*$F66*$G66*$I66*$L66*CT$10)</f>
        <v>0</v>
      </c>
      <c r="CU66" s="104"/>
      <c r="CV66" s="107">
        <f>SUM(CU66/12*2*$E66*$G66*$I66*$L66*CV$10)+(CU66/12*10*$F66*$G66*$I66*$L66*CV$10)</f>
        <v>0</v>
      </c>
      <c r="CW66" s="104"/>
      <c r="CX66" s="107">
        <f>SUM(CW66/12*2*$E66*$G66*$I66*$L66*CX$10)+(CW66/12*10*$F66*$G66*$I66*$L66*CX$10)</f>
        <v>0</v>
      </c>
      <c r="CY66" s="104"/>
      <c r="CZ66" s="107">
        <f>SUM(CY66/12*2*$E66*$G66*$I66*$L66*CZ$10)+(CY66/12*10*$F66*$G66*$I66*$L66*CZ$10)</f>
        <v>0</v>
      </c>
      <c r="DA66" s="104"/>
      <c r="DB66" s="107">
        <f>SUM(DA66/12*2*$E66*$G66*$I66*$L66*DB$10)+(DA66/12*10*$F66*$G66*$I66*$L66*DB$10)</f>
        <v>0</v>
      </c>
      <c r="DC66" s="104"/>
      <c r="DD66" s="107">
        <f>SUM(DC66/12*2*$E66*$G66*$I66*$L66*DD$10)+(DC66/12*10*$F66*$G66*$I66*$L66*DD$10)</f>
        <v>0</v>
      </c>
      <c r="DE66" s="104"/>
      <c r="DF66" s="106">
        <f>SUM(DE66/12*2*$E66*$G66*$I66*$L66*DF$10)+(DE66/12*10*$F66*$G66*$I66*$L66*DF$10)</f>
        <v>0</v>
      </c>
      <c r="DG66" s="104"/>
      <c r="DH66" s="107">
        <f>SUM(DG66/12*2*$E66*$G66*$I66*$L66*DH$10)+(DG66/12*10*$F66*$G66*$I66*$L66*DH$10)</f>
        <v>0</v>
      </c>
      <c r="DI66" s="104"/>
      <c r="DJ66" s="107">
        <f>SUM(DI66/12*2*$E66*$G66*$I66*$M66*DJ$10)+(DI66/12*10*$F66*$G66*$I66*$M66*DJ$10)</f>
        <v>0</v>
      </c>
      <c r="DK66" s="104"/>
      <c r="DL66" s="107">
        <f>SUM(DK66/12*2*$E66*$G66*$I66*$N66*DL$10)+(DK66/12*10*$F66*$G66*$I66*$N66*DL$10)</f>
        <v>0</v>
      </c>
      <c r="DM66" s="104"/>
      <c r="DN66" s="105">
        <f>(DM66/12*2*$E66*$G66*$I66*$K66*DN$10)+(DM66/12*10*$F66*$G66*$I66*$K66*DN$10)</f>
        <v>0</v>
      </c>
      <c r="DO66" s="104"/>
      <c r="DP66" s="105">
        <f>(DO66/12*2*$E66*$G66*$I66*$K66*DP$10)+(DO66/12*10*$F66*$G66*$I66*$K66*DP$10)</f>
        <v>0</v>
      </c>
      <c r="DQ66" s="104"/>
      <c r="DR66" s="107">
        <f>SUM(DQ66/12*2*$E66*$G66*$I66)+(DQ66/12*10*$F66*$G66*$I66)</f>
        <v>0</v>
      </c>
      <c r="DS66" s="104"/>
      <c r="DT66" s="106"/>
      <c r="DU66" s="104"/>
      <c r="DV66" s="105">
        <f>(DU66/12*2*$E66*$G66*$I66*$K66*DV$10)+(DU66/12*10*$F66*$G66*$I66*$K66*DV$10)</f>
        <v>0</v>
      </c>
      <c r="DW66" s="104"/>
      <c r="DX66" s="105">
        <f>(DW66/12*2*$E66*$G66*$I66*$K66*DX$10)+(DW66/12*10*$F66*$G66*$I66*$K66*DX$10)</f>
        <v>0</v>
      </c>
      <c r="DY66" s="104"/>
      <c r="DZ66" s="106"/>
      <c r="EA66" s="110"/>
      <c r="EB66" s="110"/>
      <c r="EC66" s="125"/>
      <c r="ED66" s="106"/>
      <c r="EE66" s="125"/>
      <c r="EF66" s="125"/>
      <c r="EG66" s="125"/>
      <c r="EH66" s="111">
        <f>(EG66/12*2*$E66*$G66*$I66*$K66)+(EG66/12*10*$F66*$G66*$I66*$K66)</f>
        <v>0</v>
      </c>
      <c r="EI66" s="112">
        <f>SUM(O66,Q66,S66,U66,W66,Y66,AA66,AC66,AE66,AG66,AI66,AK66,AM66,AO66,AQ66,AS66,AU66,AW66,AY66,BA66,BC66,BE66,BG66,BI66,BK66,BM66,BO66,BQ66,BS66,BU66,BW66,BY66,CA66,CC66,CE66,CG66,CI66,CK66,CM66,CO66,CQ66,CS66,CU66,CW66,CY66,DA66,DC66,DE66,DG66,DI66,DK66,DM66,DO66,DQ66,DS66,DU66,DW66,DY66,EA66,EC66,EE66)</f>
        <v>75</v>
      </c>
      <c r="EJ66" s="112">
        <f>SUM(P66,R66,T66,V66,X66,Z66,AB66,AD66,AF66,AH66,AJ66,AL66,AN66,AP66,AR66,AT66,AV66,AX66,AZ66,BB66,BD66,BF66,BH66,BJ66,BL66,BN66,BP66,BR66,BT66,BV66,BX66,BZ66,CB66,CD66,CF66,CH66,CJ66,CL66,CN66,CP66,CR66,CT66,CV66,CX66,CZ66,DB66,DD66,DF66,DH66,DJ66,DL66,DN66,DP66,DR66,DT66,DV66,DX66,DZ66,EB66,ED66,EF66)</f>
        <v>2681944.6499999994</v>
      </c>
    </row>
    <row r="67" spans="1:141" s="160" customFormat="1" ht="30" hidden="1" customHeight="1" x14ac:dyDescent="0.25">
      <c r="A67" s="95"/>
      <c r="B67" s="132">
        <v>43</v>
      </c>
      <c r="C67" s="96" t="s">
        <v>257</v>
      </c>
      <c r="D67" s="184" t="s">
        <v>258</v>
      </c>
      <c r="E67" s="98">
        <v>16026</v>
      </c>
      <c r="F67" s="98">
        <v>16828</v>
      </c>
      <c r="G67" s="99">
        <v>3.17</v>
      </c>
      <c r="H67" s="100"/>
      <c r="I67" s="101">
        <v>1</v>
      </c>
      <c r="J67" s="102"/>
      <c r="K67" s="150">
        <v>1.4</v>
      </c>
      <c r="L67" s="150">
        <v>1.68</v>
      </c>
      <c r="M67" s="150">
        <v>2.23</v>
      </c>
      <c r="N67" s="153">
        <v>2.57</v>
      </c>
      <c r="O67" s="104"/>
      <c r="P67" s="105">
        <f>(O67/12*2*$E67*$G67*$I67*$K67*P$10)+(O67/12*10*$F67*$G67*$I67*$K67*P$10)</f>
        <v>0</v>
      </c>
      <c r="Q67" s="154"/>
      <c r="R67" s="105">
        <f>(Q67/12*2*$E67*$G67*$I67*$K67*R$10)+(Q67/12*10*$F67*$G67*$I67*$K67*R$10)</f>
        <v>0</v>
      </c>
      <c r="S67" s="106">
        <v>136</v>
      </c>
      <c r="T67" s="105">
        <f>(S67/12*2*$E67*$G67*$I67*$K67*T$10)+(S67/12*10*$F67*$G67*$I67*$K67*T$10)</f>
        <v>10076165.381333334</v>
      </c>
      <c r="U67" s="104"/>
      <c r="V67" s="105">
        <f>(U67/12*2*$E67*$G67*$I67*$K67*V$10)+(U67/12*10*$F67*$G67*$I67*$K67*V$10)</f>
        <v>0</v>
      </c>
      <c r="W67" s="104"/>
      <c r="X67" s="105">
        <f>(W67/12*2*$E67*$G67*$I67*$K67*X$10)+(W67/12*10*$F67*$G67*$I67*$K67*X$10)</f>
        <v>0</v>
      </c>
      <c r="Y67" s="104"/>
      <c r="Z67" s="105">
        <f>(Y67/12*2*$E67*$G67*$I67*$K67*Z$10)+(Y67/12*10*$F67*$G67*$I67*$K67*Z$10)</f>
        <v>0</v>
      </c>
      <c r="AA67" s="106"/>
      <c r="AB67" s="105">
        <f>(AA67/12*2*$E67*$G67*$I67*$K67*AB$10)+(AA67/12*10*$F67*$G67*$I67*$K67*AB$10)</f>
        <v>0</v>
      </c>
      <c r="AC67" s="106"/>
      <c r="AD67" s="105">
        <f>(AC67/12*2*$E67*$G67*$I67*$K67*AD$10)+(AC67/12*10*$F67*$G67*$I67*$K67*AD$10)</f>
        <v>0</v>
      </c>
      <c r="AE67" s="106"/>
      <c r="AF67" s="106">
        <f>SUM(AE67/12*2*$E67*$G67*$I67*$L67*$AF$10)+(AE67/12*10*$F67*$G67*$I67*$L67*$AF$10)</f>
        <v>0</v>
      </c>
      <c r="AG67" s="106"/>
      <c r="AH67" s="107">
        <f>SUM(AG67/12*2*$E67*$G67*$I67*$L67*$AH$10)+(AG67/12*10*$F67*$G67*$I67*$L67*$AH$10)</f>
        <v>0</v>
      </c>
      <c r="AI67" s="104">
        <v>86</v>
      </c>
      <c r="AJ67" s="105">
        <f>(AI67/12*2*$E67*$G67*$I67*$K67*AJ$10)+(AI67/12*10*$F67*$G67*$I67*$K67*AJ$10)</f>
        <v>6371692.8146666661</v>
      </c>
      <c r="AK67" s="104"/>
      <c r="AL67" s="105">
        <f>(AK67/12*2*$E67*$G67*$I67*$K67*AL$10)+(AK67/12*10*$F67*$G67*$I67*$K67*AL$10)</f>
        <v>0</v>
      </c>
      <c r="AM67" s="104"/>
      <c r="AN67" s="105">
        <f>(AM67/12*2*$E67*$G67*$I67*$K67*AN$10)+(AM67/12*10*$F67*$G67*$I67*$K67*AN$10)</f>
        <v>0</v>
      </c>
      <c r="AO67" s="104"/>
      <c r="AP67" s="105">
        <f>(AO67/12*2*$E67*$G67*$I67*$K67*AP$10)+(AO67/12*10*$F67*$G67*$I67*$K67*AP$10)</f>
        <v>0</v>
      </c>
      <c r="AQ67" s="104"/>
      <c r="AR67" s="105">
        <f>(AQ67/12*2*$E67*$G67*$I67*$K67*AR$10)+(AQ67/12*10*$F67*$G67*$I67*$K67*AR$10)</f>
        <v>0</v>
      </c>
      <c r="AS67" s="104"/>
      <c r="AT67" s="105">
        <f>(AS67/12*2*$E67*$G67*$I67*$K67*AT$10)+(AS67/12*10*$F67*$G67*$I67*$K67*AT$10)</f>
        <v>0</v>
      </c>
      <c r="AU67" s="104"/>
      <c r="AV67" s="105">
        <f>(AU67/12*2*$E67*$G67*$I67*$K67*AV$10)+(AU67/12*10*$F67*$G67*$I67*$K67*AV$10)</f>
        <v>0</v>
      </c>
      <c r="AW67" s="104"/>
      <c r="AX67" s="105">
        <f>(AW67/12*2*$E67*$G67*$I67*$K67*AX$10)+(AW67/12*10*$F67*$G67*$I67*$K67*AX$10)</f>
        <v>0</v>
      </c>
      <c r="AY67" s="104"/>
      <c r="AZ67" s="105">
        <f>(AY67/12*2*$E67*$G67*$I67*$K67*AZ$10)+(AY67/12*10*$F67*$G67*$I67*$K67*AZ$10)</f>
        <v>0</v>
      </c>
      <c r="BA67" s="104"/>
      <c r="BB67" s="105">
        <f>(BA67/12*2*$E67*$G67*$I67*$K67*BB$10)+(BA67/12*10*$F67*$G67*$I67*$K67*BB$10)</f>
        <v>0</v>
      </c>
      <c r="BC67" s="104"/>
      <c r="BD67" s="105">
        <f>(BC67/12*2*$E67*$G67*$I67*$K67*BD$10)+(BC67/12*10*$F67*$G67*$I67*$K67*BD$10)</f>
        <v>0</v>
      </c>
      <c r="BE67" s="104"/>
      <c r="BF67" s="105">
        <f>(BE67/12*2*$E67*$G67*$I67*$K67*BF$10)+(BE67/12*10*$F67*$G67*$I67*$K67*BF$10)</f>
        <v>0</v>
      </c>
      <c r="BG67" s="104"/>
      <c r="BH67" s="105">
        <f>(BG67/12*2*$E67*$G67*$I67*$K67*BH$10)+(BG67/12*10*$F67*$G67*$I67*$K67*BH$10)</f>
        <v>0</v>
      </c>
      <c r="BI67" s="104"/>
      <c r="BJ67" s="105">
        <f>(BI67/12*2*$E67*$G67*$I67*$K67*BJ$10)+(BI67/12*10*$F67*$G67*$I67*$K67*BJ$10)</f>
        <v>0</v>
      </c>
      <c r="BK67" s="104"/>
      <c r="BL67" s="105">
        <f>(BK67/12*2*$E67*$G67*$I67*$K67*BL$10)+(BK67/12*10*$F67*$G67*$I67*$K67*BL$10)</f>
        <v>0</v>
      </c>
      <c r="BM67" s="104"/>
      <c r="BN67" s="105">
        <f>(BM67/12*2*$E67*$G67*$I67*$K67*BN$10)+(BM67/12*10*$F67*$G67*$I67*$K67*BN$10)</f>
        <v>0</v>
      </c>
      <c r="BO67" s="109"/>
      <c r="BP67" s="105">
        <f>(BO67/12*2*$E67*$G67*$I67*$K67*BP$10)+(BO67/12*10*$F67*$G67*$I67*$K67*BP$10)</f>
        <v>0</v>
      </c>
      <c r="BQ67" s="104"/>
      <c r="BR67" s="105">
        <f>(BQ67/12*2*$E67*$G67*$I67*$K67*BR$10)+(BQ67/12*10*$F67*$G67*$I67*$K67*BR$10)</f>
        <v>0</v>
      </c>
      <c r="BS67" s="106"/>
      <c r="BT67" s="105">
        <f>(BS67/12*2*$E67*$G67*$I67*$K67*BT$10)+(BS67/12*10*$F67*$G67*$I67*$K67*BT$10)</f>
        <v>0</v>
      </c>
      <c r="BU67" s="104"/>
      <c r="BV67" s="105">
        <f>(BU67/12*2*$E67*$G67*$I67*$K67*BV$10)+(BU67/12*10*$F67*$G67*$I67*$K67*BV$10)</f>
        <v>0</v>
      </c>
      <c r="BW67" s="104"/>
      <c r="BX67" s="105">
        <f>(BW67/12*2*$E67*$G67*$I67*$K67*BX$10)+(BW67/12*10*$F67*$G67*$I67*$K67*BX$10)</f>
        <v>0</v>
      </c>
      <c r="BY67" s="104"/>
      <c r="BZ67" s="105">
        <f>(BY67/12*2*$E67*$G67*$I67*$K67*BZ$10)+(BY67/12*10*$F67*$G67*$I67*$K67*BZ$10)</f>
        <v>0</v>
      </c>
      <c r="CA67" s="125"/>
      <c r="CB67" s="105">
        <f>(CA67/12*2*$E67*$G67*$I67*$K67*CB$10)+(CA67/12*10*$F67*$G67*$I67*$K67*CB$10)</f>
        <v>0</v>
      </c>
      <c r="CC67" s="106"/>
      <c r="CD67" s="107">
        <f>SUM(CC67/12*2*$E67*$G67*$I67*$L67*CD$10)+(CC67/12*10*$F67*$G67*$I67*$L67*$CD$10)</f>
        <v>0</v>
      </c>
      <c r="CE67" s="104"/>
      <c r="CF67" s="107">
        <f>SUM(CE67/12*2*$E67*$G67*$I67*$L67*CF$10)+(CE67/12*10*$F67*$G67*$I67*$L67*CF$10)</f>
        <v>0</v>
      </c>
      <c r="CG67" s="106"/>
      <c r="CH67" s="107">
        <f>SUM(CG67/12*2*$E67*$G67*$I67*$L67*CH$10)+(CG67/12*10*$F67*$G67*$I67*$L67*CH$10)</f>
        <v>0</v>
      </c>
      <c r="CI67" s="106"/>
      <c r="CJ67" s="107">
        <f>SUM(CI67/12*2*$E67*$G67*$I67*$L67*CJ$10)+(CI67/12*10*$F67*$G67*$I67*$L67*CJ$10)</f>
        <v>0</v>
      </c>
      <c r="CK67" s="106"/>
      <c r="CL67" s="107">
        <f>SUM(CK67/12*2*$E67*$G67*$I67*$L67*CL$10)+(CK67/12*10*$F67*$G67*$I67*$L67*CL$10)</f>
        <v>0</v>
      </c>
      <c r="CM67" s="104"/>
      <c r="CN67" s="107">
        <f>SUM(CM67/12*2*$E67*$G67*$I67*$L67*CN$10)+(CM67/12*10*$F67*$G67*$I67*$L67*CN$10)</f>
        <v>0</v>
      </c>
      <c r="CO67" s="104"/>
      <c r="CP67" s="107">
        <f>SUM(CO67/12*2*$E67*$G67*$I67*$L67*CP$10)+(CO67/12*10*$F67*$G67*$I67*$L67*CP$10)</f>
        <v>0</v>
      </c>
      <c r="CQ67" s="106"/>
      <c r="CR67" s="107">
        <f>SUM(CQ67/12*2*$E67*$G67*$I67*$L67*CR$10)+(CQ67/12*10*$F67*$G67*$I67*$L67*CR$10)</f>
        <v>0</v>
      </c>
      <c r="CS67" s="104"/>
      <c r="CT67" s="107">
        <f>SUM(CS67/12*2*$E67*$G67*$I67*$L67*CT$10)+(CS67/12*10*$F67*$G67*$I67*$L67*CT$10)</f>
        <v>0</v>
      </c>
      <c r="CU67" s="104"/>
      <c r="CV67" s="107">
        <f>SUM(CU67/12*2*$E67*$G67*$I67*$L67*CV$10)+(CU67/12*10*$F67*$G67*$I67*$L67*CV$10)</f>
        <v>0</v>
      </c>
      <c r="CW67" s="104"/>
      <c r="CX67" s="107">
        <f>SUM(CW67/12*2*$E67*$G67*$I67*$L67*CX$10)+(CW67/12*10*$F67*$G67*$I67*$L67*CX$10)</f>
        <v>0</v>
      </c>
      <c r="CY67" s="104"/>
      <c r="CZ67" s="107">
        <f>SUM(CY67/12*2*$E67*$G67*$I67*$L67*CZ$10)+(CY67/12*10*$F67*$G67*$I67*$L67*CZ$10)</f>
        <v>0</v>
      </c>
      <c r="DA67" s="104"/>
      <c r="DB67" s="107">
        <f>SUM(DA67/12*2*$E67*$G67*$I67*$L67*DB$10)+(DA67/12*10*$F67*$G67*$I67*$L67*DB$10)</f>
        <v>0</v>
      </c>
      <c r="DC67" s="104"/>
      <c r="DD67" s="107">
        <f>SUM(DC67/12*2*$E67*$G67*$I67*$L67*DD$10)+(DC67/12*10*$F67*$G67*$I67*$L67*DD$10)</f>
        <v>0</v>
      </c>
      <c r="DE67" s="104"/>
      <c r="DF67" s="106">
        <f>SUM(DE67/12*2*$E67*$G67*$I67*$L67*DF$10)+(DE67/12*10*$F67*$G67*$I67*$L67*DF$10)</f>
        <v>0</v>
      </c>
      <c r="DG67" s="104"/>
      <c r="DH67" s="107">
        <f>SUM(DG67/12*2*$E67*$G67*$I67*$L67*DH$10)+(DG67/12*10*$F67*$G67*$I67*$L67*DH$10)</f>
        <v>0</v>
      </c>
      <c r="DI67" s="104"/>
      <c r="DJ67" s="107">
        <f>SUM(DI67/12*2*$E67*$G67*$I67*$M67*DJ$10)+(DI67/12*10*$F67*$G67*$I67*$M67*DJ$10)</f>
        <v>0</v>
      </c>
      <c r="DK67" s="104"/>
      <c r="DL67" s="107">
        <f>SUM(DK67/12*2*$E67*$G67*$I67*$N67*DL$10)+(DK67/12*10*$F67*$G67*$I67*$N67*DL$10)</f>
        <v>0</v>
      </c>
      <c r="DM67" s="125"/>
      <c r="DN67" s="105">
        <f>(DM67/12*2*$E67*$G67*$I67*$K67*DN$10)+(DM67/12*10*$F67*$G67*$I67*$K67*DN$10)</f>
        <v>0</v>
      </c>
      <c r="DO67" s="104"/>
      <c r="DP67" s="105">
        <f>(DO67/12*2*$E67*$G67*$I67*$K67*DP$10)+(DO67/12*10*$F67*$G67*$I67*$K67*DP$10)</f>
        <v>0</v>
      </c>
      <c r="DQ67" s="104"/>
      <c r="DR67" s="107">
        <f>SUM(DQ67/12*2*$E67*$G67*$I67)+(DQ67/12*10*$F67*$G67*$I67)</f>
        <v>0</v>
      </c>
      <c r="DS67" s="104"/>
      <c r="DT67" s="106"/>
      <c r="DU67" s="104"/>
      <c r="DV67" s="105">
        <f>(DU67/12*2*$E67*$G67*$I67*$K67*DV$10)+(DU67/12*10*$F67*$G67*$I67*$K67*DV$10)</f>
        <v>0</v>
      </c>
      <c r="DW67" s="104"/>
      <c r="DX67" s="105">
        <f>(DW67/12*2*$E67*$G67*$I67*$K67*DX$10)+(DW67/12*10*$F67*$G67*$I67*$K67*DX$10)</f>
        <v>0</v>
      </c>
      <c r="DY67" s="104"/>
      <c r="DZ67" s="106"/>
      <c r="EA67" s="110"/>
      <c r="EB67" s="110"/>
      <c r="EC67" s="125"/>
      <c r="ED67" s="106"/>
      <c r="EE67" s="125"/>
      <c r="EF67" s="125"/>
      <c r="EG67" s="125"/>
      <c r="EH67" s="111">
        <f>(EG67/12*2*$E67*$G67*$I67*$K67)+(EG67/12*10*$F67*$G67*$I67*$K67)</f>
        <v>0</v>
      </c>
      <c r="EI67" s="112">
        <f>SUM(O67,Q67,S67,U67,W67,Y67,AA67,AC67,AE67,AG67,AI67,AK67,AM67,AO67,AQ67,AS67,AU67,AW67,AY67,BA67,BC67,BE67,BG67,BI67,BK67,BM67,BO67,BQ67,BS67,BU67,BW67,BY67,CA67,CC67,CE67,CG67,CI67,CK67,CM67,CO67,CQ67,CS67,CU67,CW67,CY67,DA67,DC67,DE67,DG67,DI67,DK67,DM67,DO67,DQ67,DS67,DU67,DW67,DY67,EA67,EC67,EE67)</f>
        <v>222</v>
      </c>
      <c r="EJ67" s="112">
        <f>SUM(P67,R67,T67,V67,X67,Z67,AB67,AD67,AF67,AH67,AJ67,AL67,AN67,AP67,AR67,AT67,AV67,AX67,AZ67,BB67,BD67,BF67,BH67,BJ67,BL67,BN67,BP67,BR67,BT67,BV67,BX67,BZ67,CB67,CD67,CF67,CH67,CJ67,CL67,CN67,CP67,CR67,CT67,CV67,CX67,CZ67,DB67,DD67,DF67,DH67,DJ67,DL67,DN67,DP67,DR67,DT67,DV67,DX67,DZ67,EB67,ED67,EF67)</f>
        <v>16447858.196</v>
      </c>
    </row>
    <row r="68" spans="1:141" s="148" customFormat="1" ht="15" customHeight="1" x14ac:dyDescent="0.25">
      <c r="A68" s="163">
        <v>15</v>
      </c>
      <c r="B68" s="163"/>
      <c r="C68" s="86" t="s">
        <v>259</v>
      </c>
      <c r="D68" s="185" t="s">
        <v>260</v>
      </c>
      <c r="E68" s="98">
        <v>16026</v>
      </c>
      <c r="F68" s="98">
        <v>16828</v>
      </c>
      <c r="G68" s="156"/>
      <c r="H68" s="100"/>
      <c r="I68" s="90"/>
      <c r="J68" s="266"/>
      <c r="K68" s="164">
        <v>1.4</v>
      </c>
      <c r="L68" s="164">
        <v>1.68</v>
      </c>
      <c r="M68" s="164">
        <v>2.23</v>
      </c>
      <c r="N68" s="147">
        <v>2.57</v>
      </c>
      <c r="O68" s="131">
        <f t="shared" ref="O68:AA68" si="106">SUM(O69:O71)</f>
        <v>5</v>
      </c>
      <c r="P68" s="131">
        <f t="shared" si="106"/>
        <v>114523.12666666668</v>
      </c>
      <c r="Q68" s="131">
        <f t="shared" si="106"/>
        <v>0</v>
      </c>
      <c r="R68" s="131">
        <f>SUM(R69:R71)</f>
        <v>0</v>
      </c>
      <c r="S68" s="131">
        <f t="shared" si="106"/>
        <v>0</v>
      </c>
      <c r="T68" s="131">
        <f>SUM(T69:T71)</f>
        <v>0</v>
      </c>
      <c r="U68" s="131">
        <f t="shared" si="106"/>
        <v>0</v>
      </c>
      <c r="V68" s="131">
        <f>SUM(V69:V71)</f>
        <v>0</v>
      </c>
      <c r="W68" s="131">
        <f t="shared" si="106"/>
        <v>0</v>
      </c>
      <c r="X68" s="131">
        <f>SUM(X69:X71)</f>
        <v>0</v>
      </c>
      <c r="Y68" s="131">
        <f t="shared" si="106"/>
        <v>0</v>
      </c>
      <c r="Z68" s="131">
        <f>SUM(Z69:Z71)</f>
        <v>0</v>
      </c>
      <c r="AA68" s="131">
        <f t="shared" si="106"/>
        <v>90</v>
      </c>
      <c r="AB68" s="131">
        <f>SUM(AB69:AB71)</f>
        <v>2061416.2799999998</v>
      </c>
      <c r="AC68" s="131">
        <f t="shared" ref="AC68:AI68" si="107">SUM(AC69:AC71)</f>
        <v>240</v>
      </c>
      <c r="AD68" s="131">
        <f>SUM(AD69:AD71)</f>
        <v>5497110.0799999991</v>
      </c>
      <c r="AE68" s="131">
        <f t="shared" si="107"/>
        <v>0</v>
      </c>
      <c r="AF68" s="131">
        <f t="shared" si="107"/>
        <v>0</v>
      </c>
      <c r="AG68" s="131">
        <f t="shared" si="107"/>
        <v>57</v>
      </c>
      <c r="AH68" s="131">
        <f t="shared" si="107"/>
        <v>1566676.3728</v>
      </c>
      <c r="AI68" s="131">
        <f t="shared" si="107"/>
        <v>221</v>
      </c>
      <c r="AJ68" s="131">
        <f>SUM(AJ69:AJ71)</f>
        <v>5961746.7653333331</v>
      </c>
      <c r="AK68" s="131">
        <f t="shared" ref="AK68:AQ68" si="108">SUM(AK69:AK71)</f>
        <v>0</v>
      </c>
      <c r="AL68" s="131">
        <f>SUM(AL69:AL71)</f>
        <v>0</v>
      </c>
      <c r="AM68" s="131">
        <f t="shared" si="108"/>
        <v>1040</v>
      </c>
      <c r="AN68" s="131">
        <f>SUM(AN69:AN71)</f>
        <v>27258841.353333328</v>
      </c>
      <c r="AO68" s="131">
        <f t="shared" si="108"/>
        <v>0</v>
      </c>
      <c r="AP68" s="131">
        <f>SUM(AP69:AP71)</f>
        <v>0</v>
      </c>
      <c r="AQ68" s="131">
        <f t="shared" si="108"/>
        <v>47</v>
      </c>
      <c r="AR68" s="131">
        <f>SUM(AR69:AR71)</f>
        <v>1685593.4479999999</v>
      </c>
      <c r="AS68" s="131">
        <f t="shared" ref="AS68:BC68" si="109">SUM(AS69:AS71)</f>
        <v>100</v>
      </c>
      <c r="AT68" s="131">
        <f>SUM(AT69:AT71)</f>
        <v>2290462.5333333332</v>
      </c>
      <c r="AU68" s="131">
        <f t="shared" si="109"/>
        <v>24</v>
      </c>
      <c r="AV68" s="131">
        <f>SUM(AV69:AV71)</f>
        <v>549711.00799999991</v>
      </c>
      <c r="AW68" s="131">
        <f t="shared" si="109"/>
        <v>94</v>
      </c>
      <c r="AX68" s="131">
        <f>SUM(AX69:AX71)</f>
        <v>2153034.7813333333</v>
      </c>
      <c r="AY68" s="131">
        <f t="shared" si="109"/>
        <v>189</v>
      </c>
      <c r="AZ68" s="131">
        <f>SUM(AZ69:AZ71)</f>
        <v>6183547.6779999994</v>
      </c>
      <c r="BA68" s="131">
        <f t="shared" si="109"/>
        <v>0</v>
      </c>
      <c r="BB68" s="131">
        <f>SUM(BB69:BB71)</f>
        <v>0</v>
      </c>
      <c r="BC68" s="131">
        <f t="shared" si="109"/>
        <v>180</v>
      </c>
      <c r="BD68" s="131">
        <f>SUM(BD69:BD71)</f>
        <v>4122832.5599999996</v>
      </c>
      <c r="BE68" s="131">
        <f t="shared" ref="BE68:BO68" si="110">SUM(BE69:BE71)</f>
        <v>0</v>
      </c>
      <c r="BF68" s="131">
        <f>SUM(BF69:BF71)</f>
        <v>0</v>
      </c>
      <c r="BG68" s="131">
        <f t="shared" si="110"/>
        <v>687</v>
      </c>
      <c r="BH68" s="131">
        <f>SUM(BH69:BH71)</f>
        <v>15735477.604</v>
      </c>
      <c r="BI68" s="131">
        <f t="shared" si="110"/>
        <v>45</v>
      </c>
      <c r="BJ68" s="131">
        <f>SUM(BJ69:BJ71)</f>
        <v>1840550.25</v>
      </c>
      <c r="BK68" s="131">
        <f t="shared" si="110"/>
        <v>44</v>
      </c>
      <c r="BL68" s="131">
        <f>SUM(BL69:BL71)</f>
        <v>1007803.5146666665</v>
      </c>
      <c r="BM68" s="131">
        <f t="shared" si="110"/>
        <v>60</v>
      </c>
      <c r="BN68" s="131">
        <f>SUM(BN69:BN71)</f>
        <v>1374277.5199999998</v>
      </c>
      <c r="BO68" s="131">
        <f t="shared" si="110"/>
        <v>35</v>
      </c>
      <c r="BP68" s="131">
        <f>SUM(BP69:BP71)</f>
        <v>801661.8866666666</v>
      </c>
      <c r="BQ68" s="131">
        <f t="shared" ref="BQ68:DW68" si="111">SUM(BQ69:BQ71)</f>
        <v>31</v>
      </c>
      <c r="BR68" s="131">
        <f>SUM(BR69:BR71)</f>
        <v>710043.38533333328</v>
      </c>
      <c r="BS68" s="131">
        <f t="shared" si="111"/>
        <v>10</v>
      </c>
      <c r="BT68" s="131">
        <f>SUM(BT69:BT71)</f>
        <v>229046.25333333336</v>
      </c>
      <c r="BU68" s="131">
        <f>SUM(BU69:BU71)</f>
        <v>0</v>
      </c>
      <c r="BV68" s="131">
        <f>SUM(BV69:BV71)</f>
        <v>0</v>
      </c>
      <c r="BW68" s="131">
        <f t="shared" si="111"/>
        <v>5</v>
      </c>
      <c r="BX68" s="131">
        <f>SUM(BX69:BX71)</f>
        <v>114523.12666666668</v>
      </c>
      <c r="BY68" s="131">
        <f t="shared" si="111"/>
        <v>33</v>
      </c>
      <c r="BZ68" s="131">
        <f>SUM(BZ69:BZ71)</f>
        <v>755852.63599999994</v>
      </c>
      <c r="CA68" s="131">
        <f t="shared" si="111"/>
        <v>240</v>
      </c>
      <c r="CB68" s="131">
        <f>SUM(CB69:CB71)</f>
        <v>5497110.0799999991</v>
      </c>
      <c r="CC68" s="131">
        <f t="shared" si="111"/>
        <v>1510</v>
      </c>
      <c r="CD68" s="131">
        <f t="shared" si="111"/>
        <v>41719139</v>
      </c>
      <c r="CE68" s="131">
        <f t="shared" si="111"/>
        <v>150</v>
      </c>
      <c r="CF68" s="131">
        <f t="shared" si="111"/>
        <v>4468365.193599999</v>
      </c>
      <c r="CG68" s="131">
        <f t="shared" si="111"/>
        <v>200</v>
      </c>
      <c r="CH68" s="131">
        <f t="shared" si="111"/>
        <v>5497110.0800000001</v>
      </c>
      <c r="CI68" s="131">
        <f t="shared" si="111"/>
        <v>386</v>
      </c>
      <c r="CJ68" s="131">
        <f>SUM(CJ69:CJ71)</f>
        <v>16761137.377599999</v>
      </c>
      <c r="CK68" s="131">
        <f t="shared" si="111"/>
        <v>0</v>
      </c>
      <c r="CL68" s="131">
        <f t="shared" si="111"/>
        <v>0</v>
      </c>
      <c r="CM68" s="131">
        <f t="shared" si="111"/>
        <v>20</v>
      </c>
      <c r="CN68" s="131">
        <f t="shared" si="111"/>
        <v>549711.00800000003</v>
      </c>
      <c r="CO68" s="131">
        <f t="shared" si="111"/>
        <v>50</v>
      </c>
      <c r="CP68" s="131">
        <f t="shared" si="111"/>
        <v>1374277.52</v>
      </c>
      <c r="CQ68" s="131">
        <f t="shared" si="111"/>
        <v>125</v>
      </c>
      <c r="CR68" s="131">
        <f t="shared" si="111"/>
        <v>3435693.7999999993</v>
      </c>
      <c r="CS68" s="131">
        <f t="shared" si="111"/>
        <v>0</v>
      </c>
      <c r="CT68" s="131">
        <f t="shared" si="111"/>
        <v>0</v>
      </c>
      <c r="CU68" s="131">
        <f t="shared" si="111"/>
        <v>18</v>
      </c>
      <c r="CV68" s="131">
        <f t="shared" si="111"/>
        <v>494739.90720000002</v>
      </c>
      <c r="CW68" s="131">
        <f t="shared" si="111"/>
        <v>26</v>
      </c>
      <c r="CX68" s="131">
        <f t="shared" si="111"/>
        <v>714624.31039999984</v>
      </c>
      <c r="CY68" s="131">
        <f t="shared" si="111"/>
        <v>115</v>
      </c>
      <c r="CZ68" s="131">
        <f t="shared" si="111"/>
        <v>3160838.2960000001</v>
      </c>
      <c r="DA68" s="131">
        <f t="shared" si="111"/>
        <v>15</v>
      </c>
      <c r="DB68" s="131">
        <f t="shared" si="111"/>
        <v>412283.25599999999</v>
      </c>
      <c r="DC68" s="131">
        <f t="shared" si="111"/>
        <v>0</v>
      </c>
      <c r="DD68" s="131">
        <f t="shared" si="111"/>
        <v>0</v>
      </c>
      <c r="DE68" s="131">
        <f t="shared" si="111"/>
        <v>10</v>
      </c>
      <c r="DF68" s="131">
        <f t="shared" si="111"/>
        <v>27705.62</v>
      </c>
      <c r="DG68" s="131">
        <f t="shared" si="111"/>
        <v>0</v>
      </c>
      <c r="DH68" s="131">
        <f t="shared" si="111"/>
        <v>0</v>
      </c>
      <c r="DI68" s="131">
        <f t="shared" si="111"/>
        <v>0</v>
      </c>
      <c r="DJ68" s="131">
        <f t="shared" si="111"/>
        <v>0</v>
      </c>
      <c r="DK68" s="131">
        <f t="shared" si="111"/>
        <v>60</v>
      </c>
      <c r="DL68" s="131">
        <f t="shared" si="111"/>
        <v>2522780.8760000002</v>
      </c>
      <c r="DM68" s="131">
        <f t="shared" si="111"/>
        <v>0</v>
      </c>
      <c r="DN68" s="131">
        <f>SUM(DN69:DN71)</f>
        <v>0</v>
      </c>
      <c r="DO68" s="131">
        <f t="shared" si="111"/>
        <v>3</v>
      </c>
      <c r="DP68" s="131">
        <f>SUM(DP69:DP71)</f>
        <v>68713.875999999989</v>
      </c>
      <c r="DQ68" s="131">
        <f t="shared" si="111"/>
        <v>0</v>
      </c>
      <c r="DR68" s="131">
        <f t="shared" si="111"/>
        <v>0</v>
      </c>
      <c r="DS68" s="131">
        <f t="shared" si="111"/>
        <v>0</v>
      </c>
      <c r="DT68" s="131">
        <f t="shared" si="111"/>
        <v>0</v>
      </c>
      <c r="DU68" s="131">
        <f t="shared" si="111"/>
        <v>0</v>
      </c>
      <c r="DV68" s="131">
        <f>SUM(DV69:DV71)</f>
        <v>0</v>
      </c>
      <c r="DW68" s="131">
        <f t="shared" si="111"/>
        <v>0</v>
      </c>
      <c r="DX68" s="131">
        <f>SUM(DX69:DX71)</f>
        <v>0</v>
      </c>
      <c r="DY68" s="131">
        <f t="shared" ref="DY68:EI68" si="112">SUM(DY69:DY71)</f>
        <v>0</v>
      </c>
      <c r="DZ68" s="131">
        <f t="shared" si="112"/>
        <v>0</v>
      </c>
      <c r="EA68" s="131">
        <f t="shared" si="112"/>
        <v>0</v>
      </c>
      <c r="EB68" s="131">
        <f t="shared" si="112"/>
        <v>0</v>
      </c>
      <c r="EC68" s="131">
        <f t="shared" si="112"/>
        <v>300</v>
      </c>
      <c r="ED68" s="131">
        <f t="shared" si="112"/>
        <v>17599166.199999999</v>
      </c>
      <c r="EE68" s="131">
        <f t="shared" si="112"/>
        <v>0</v>
      </c>
      <c r="EF68" s="131">
        <f t="shared" si="112"/>
        <v>0</v>
      </c>
      <c r="EG68" s="131"/>
      <c r="EH68" s="131"/>
      <c r="EI68" s="131">
        <f t="shared" si="112"/>
        <v>6465</v>
      </c>
      <c r="EJ68" s="131">
        <f>SUM(EJ69:EJ71)</f>
        <v>186318128.56426668</v>
      </c>
    </row>
    <row r="69" spans="1:141" s="3" customFormat="1" ht="32.25" customHeight="1" x14ac:dyDescent="0.25">
      <c r="A69" s="95"/>
      <c r="B69" s="132">
        <v>44</v>
      </c>
      <c r="C69" s="96" t="s">
        <v>261</v>
      </c>
      <c r="D69" s="186" t="s">
        <v>262</v>
      </c>
      <c r="E69" s="98">
        <v>16026</v>
      </c>
      <c r="F69" s="98">
        <v>16828</v>
      </c>
      <c r="G69" s="99">
        <v>0.98</v>
      </c>
      <c r="H69" s="100"/>
      <c r="I69" s="101">
        <v>1</v>
      </c>
      <c r="J69" s="268">
        <v>1</v>
      </c>
      <c r="K69" s="150">
        <v>1.4</v>
      </c>
      <c r="L69" s="150">
        <v>1.68</v>
      </c>
      <c r="M69" s="150">
        <v>2.23</v>
      </c>
      <c r="N69" s="153">
        <v>2.57</v>
      </c>
      <c r="O69" s="104">
        <v>5</v>
      </c>
      <c r="P69" s="105">
        <f>(O69/12*2*$E69*$G69*$I69*$K69*P$10)+(O69/12*10*$F69*$G69*$J69*$K69*P$10)</f>
        <v>114523.12666666668</v>
      </c>
      <c r="Q69" s="154"/>
      <c r="R69" s="105">
        <f>(Q69/12*2*$E69*$G69*$I69*$K69*R$10)+(Q69/12*10*$F69*$G69*$J69*$K69*R$10)</f>
        <v>0</v>
      </c>
      <c r="S69" s="106"/>
      <c r="T69" s="105">
        <f>(S69/12*2*$E69*$G69*$I69*$K69*T$10)+(S69/12*10*$F69*$G69*$J69*$K69*T$10)</f>
        <v>0</v>
      </c>
      <c r="U69" s="104"/>
      <c r="V69" s="105">
        <f>(U69/12*2*$E69*$G69*$I69*$K69*V$10)+(U69/12*10*$F69*$G69*$J69*$K69*V$10)</f>
        <v>0</v>
      </c>
      <c r="W69" s="104"/>
      <c r="X69" s="105">
        <f>(W69/12*2*$E69*$G69*$I69*$K69*X$10)+(W69/12*10*$F69*$G69*$J69*$K69*X$10)</f>
        <v>0</v>
      </c>
      <c r="Y69" s="104"/>
      <c r="Z69" s="105">
        <f>(Y69/12*2*$E69*$G69*$I69*$K69*Z$10)+(Y69/12*10*$F69*$G69*$J69*$K69*Z$10)</f>
        <v>0</v>
      </c>
      <c r="AA69" s="106">
        <v>90</v>
      </c>
      <c r="AB69" s="105">
        <f>(AA69/12*2*$E69*$G69*$I69*$K69*AB$10)+(AA69/12*10*$F69*$G69*$J69*$K69*AB$10)</f>
        <v>2061416.2799999998</v>
      </c>
      <c r="AC69" s="106">
        <v>240</v>
      </c>
      <c r="AD69" s="105">
        <f>(AC69/12*2*$E69*$G69*$I69*$K69*AD$10)+(AC69/12*10*$F69*$G69*$J69*$K69*AD$10)</f>
        <v>5497110.0799999991</v>
      </c>
      <c r="AE69" s="106"/>
      <c r="AF69" s="106">
        <f>SUM(AE69/12*2*$E69*$G69*$I69*$L69*$AF$10)+(AE69/12*10*$F69*$G69*$J69*$L69*$AF$10)</f>
        <v>0</v>
      </c>
      <c r="AG69" s="106">
        <f>65-8</f>
        <v>57</v>
      </c>
      <c r="AH69" s="107">
        <f>SUM(AG69/12*2*$E69*$G69*$I69*$L69*$AH$10)+(AG69/12*10*$F69*$G69*$J69*$L69*$AH$10)</f>
        <v>1566676.3728</v>
      </c>
      <c r="AI69" s="104">
        <v>171</v>
      </c>
      <c r="AJ69" s="105">
        <f>(AI69/12*2*$E69*$G69*$I69*$K69*AJ$10)+(AI69/12*10*$F69*$G69*$J69*$K69*AJ$10)</f>
        <v>3916690.932</v>
      </c>
      <c r="AK69" s="104"/>
      <c r="AL69" s="105">
        <f>(AK69/12*2*$E69*$G69*$I69*$K69*AL$10)+(AK69/12*10*$F69*$G69*$J69*$K69*AL$10)</f>
        <v>0</v>
      </c>
      <c r="AM69" s="104">
        <v>960</v>
      </c>
      <c r="AN69" s="105">
        <f>(AM69/12*2*$E69*$G69*$I69*$K69*AN$10)+(AM69/12*10*$F69*$G69*$J69*$K69*AN$10)</f>
        <v>21988440.319999997</v>
      </c>
      <c r="AO69" s="104"/>
      <c r="AP69" s="105"/>
      <c r="AQ69" s="104">
        <v>25</v>
      </c>
      <c r="AR69" s="105">
        <f>(AQ69/12*2*$E69*$G69*$I69*$K69*AR$10)+(AQ69/12*10*$F69*$G69*$J69*$K69*AR$10)</f>
        <v>572615.6333333333</v>
      </c>
      <c r="AS69" s="104">
        <v>100</v>
      </c>
      <c r="AT69" s="105">
        <f>(AS69/12*2*$E69*$G69*$I69*$K69*AT$10)+(AS69/12*10*$F69*$G69*$J69*$K69*AT$10)</f>
        <v>2290462.5333333332</v>
      </c>
      <c r="AU69" s="104">
        <v>24</v>
      </c>
      <c r="AV69" s="105">
        <f>(AU69/12*2*$E69*$G69*$I69*$K69*AV$10)+(AU69/12*10*$F69*$G69*$J69*$K69*AV$10)</f>
        <v>549711.00799999991</v>
      </c>
      <c r="AW69" s="104">
        <f>72+22</f>
        <v>94</v>
      </c>
      <c r="AX69" s="105">
        <f>(AW69/12*2*$E69*$G69*$I69*$K69*AX$10)+(AW69/12*10*$F69*$G69*$J69*$K69*AX$10)</f>
        <v>2153034.7813333333</v>
      </c>
      <c r="AY69" s="104">
        <v>120</v>
      </c>
      <c r="AZ69" s="105">
        <f>(AY69/12*2*$E69*$G69*$I69*$K69*AZ$10)+(AY69/12*10*$F69*$G69*$J69*$K69*AZ$10)</f>
        <v>2748555.0399999996</v>
      </c>
      <c r="BA69" s="104"/>
      <c r="BB69" s="105">
        <f>(BA69/12*2*$E69*$G69*$I69*$K69*BB$10)+(BA69/12*10*$F69*$G69*$J69*$K69*BB$10)</f>
        <v>0</v>
      </c>
      <c r="BC69" s="104">
        <v>180</v>
      </c>
      <c r="BD69" s="105">
        <f>(BC69/12*2*$E69*$G69*$I69*$K69*BD$10)+(BC69/12*10*$F69*$G69*$J69*$K69*BD$10)</f>
        <v>4122832.5599999996</v>
      </c>
      <c r="BE69" s="104"/>
      <c r="BF69" s="105">
        <f>(BE69/12*2*$E69*$G69*$I69*$K69*BF$10)+(BE69/12*10*$F69*$G69*$J69*$K69*BF$10)</f>
        <v>0</v>
      </c>
      <c r="BG69" s="104">
        <v>687</v>
      </c>
      <c r="BH69" s="105">
        <f>(BG69/12*2*$E69*$G69*$I69*$K69*BH$10)+(BG69/12*10*$F69*$G69*$J69*$K69*BH$10)</f>
        <v>15735477.604</v>
      </c>
      <c r="BI69" s="104"/>
      <c r="BJ69" s="105">
        <f>(BI69/12*2*$E69*$G69*$I69*$K69*BJ$10)+(BI69/12*10*$F69*$G69*$J69*$K69*BJ$10)</f>
        <v>0</v>
      </c>
      <c r="BK69" s="104">
        <v>44</v>
      </c>
      <c r="BL69" s="105">
        <f>(BK69/12*2*$E69*$G69*$I69*$K69*BL$10)+(BK69/12*10*$F69*$G69*$J69*$K69*BL$10)</f>
        <v>1007803.5146666665</v>
      </c>
      <c r="BM69" s="104">
        <v>60</v>
      </c>
      <c r="BN69" s="105">
        <f>(BM69/12*2*$E69*$G69*$I69*$K69*BN$10)+(BM69/12*10*$F69*$G69*$J69*$K69*BN$10)</f>
        <v>1374277.5199999998</v>
      </c>
      <c r="BO69" s="109">
        <v>35</v>
      </c>
      <c r="BP69" s="105">
        <f>(BO69/12*2*$E69*$G69*$I69*$K69*BP$10)+(BO69/12*10*$F69*$G69*$J69*$K69*BP$10)</f>
        <v>801661.8866666666</v>
      </c>
      <c r="BQ69" s="104">
        <v>31</v>
      </c>
      <c r="BR69" s="105">
        <f>(BQ69/12*2*$E69*$G69*$I69*$K69*BR$10)+(BQ69/12*10*$F69*$G69*$J69*$K69*BR$10)</f>
        <v>710043.38533333328</v>
      </c>
      <c r="BS69" s="106">
        <v>10</v>
      </c>
      <c r="BT69" s="105">
        <f>(BS69/12*2*$E69*$G69*$I69*$K69*BT$10)+(BS69/12*10*$F69*$G69*$J69*$K69*BT$10)</f>
        <v>229046.25333333336</v>
      </c>
      <c r="BU69" s="104"/>
      <c r="BV69" s="105">
        <f>(BU69/12*2*$E69*$G69*$I69*$K69*BV$10)+(BU69/12*10*$F69*$G69*$J69*$K69*BV$10)</f>
        <v>0</v>
      </c>
      <c r="BW69" s="104">
        <v>5</v>
      </c>
      <c r="BX69" s="105">
        <f>(BW69/12*2*$E69*$G69*$I69*$K69*BX$10)+(BW69/12*10*$F69*$G69*$J69*$K69*BX$10)</f>
        <v>114523.12666666668</v>
      </c>
      <c r="BY69" s="104">
        <v>33</v>
      </c>
      <c r="BZ69" s="105">
        <f>(BY69/12*2*$E69*$G69*$I69*$K69*BZ$10)+(BY69/12*10*$F69*$G69*$J69*$K69*BZ$10)</f>
        <v>755852.63599999994</v>
      </c>
      <c r="CA69" s="104">
        <v>240</v>
      </c>
      <c r="CB69" s="105">
        <f>(CA69/12*2*$E69*$G69*$I69*$K69*CB$10)+(CA69/12*10*$F69*$G69*$J69*$K69*CB$10)</f>
        <v>5497110.0799999991</v>
      </c>
      <c r="CC69" s="106">
        <v>1500</v>
      </c>
      <c r="CD69" s="107">
        <f>SUM(CC69/12*2*$E69*$G69*$I69*$L69*$CD$10)+(CC69/12*10*$F69*$G69*$J69*$L69*$CD$10)</f>
        <v>41228325.600000001</v>
      </c>
      <c r="CE69" s="187">
        <v>134</v>
      </c>
      <c r="CF69" s="107">
        <f>SUM(CE69/12*2*$E69*$G69*$I69*$L69*CF$10)+(CE69/12*10*$F69*$G69*$J69*$L69*CF$10)</f>
        <v>3683063.7535999995</v>
      </c>
      <c r="CG69" s="106">
        <v>200</v>
      </c>
      <c r="CH69" s="107">
        <f>SUM(CG69/12*2*$E69*$G69*$I69*$L69*CH$10)+(CG69/12*10*$F69*$G69*$J69*$L69*CH$10)</f>
        <v>5497110.0800000001</v>
      </c>
      <c r="CI69" s="106">
        <v>264</v>
      </c>
      <c r="CJ69" s="107">
        <f>SUM(CI69/12*2*$E69*$G69*$I69*$L69*CJ$10)+(CI69/12*10*$F69*$G69*$J69*$L69*CJ$10)</f>
        <v>7256185.3055999996</v>
      </c>
      <c r="CK69" s="106"/>
      <c r="CL69" s="107"/>
      <c r="CM69" s="104">
        <v>20</v>
      </c>
      <c r="CN69" s="107">
        <f>SUM(CM69/12*2*$E69*$G69*$I69*$L69*CN$10)+(CM69/12*10*$F69*$G69*$J69*$L69*CN$10)</f>
        <v>549711.00800000003</v>
      </c>
      <c r="CO69" s="104">
        <v>50</v>
      </c>
      <c r="CP69" s="107">
        <f>SUM(CO69/12*2*$E69*$G69*$I69*$L69*CP$10)+(CO69/12*10*$F69*$G69*$J69*$L69*CP$10)</f>
        <v>1374277.52</v>
      </c>
      <c r="CQ69" s="106">
        <v>125</v>
      </c>
      <c r="CR69" s="107">
        <f>SUM(CQ69/12*2*$E69*$G69*$I69*$L69*CR$10)+(CQ69/12*10*$F69*$G69*$J69*$L69*CR$10)</f>
        <v>3435693.7999999993</v>
      </c>
      <c r="CS69" s="104"/>
      <c r="CT69" s="107">
        <f>SUM(CS69/12*2*$E69*$G69*$I69*$L69*CT$10)+(CS69/12*10*$F69*$G69*$J69*$L69*CT$10)</f>
        <v>0</v>
      </c>
      <c r="CU69" s="104">
        <v>18</v>
      </c>
      <c r="CV69" s="107">
        <f>SUM(CU69/12*2*$E69*$G69*$I69*$L69*CV$10)+(CU69/12*10*$F69*$G69*$J69*$L69*CV$10)</f>
        <v>494739.90720000002</v>
      </c>
      <c r="CW69" s="104">
        <v>26</v>
      </c>
      <c r="CX69" s="107">
        <f>SUM(CW69/12*2*$E69*$G69*$I69*$L69*CX$10)+(CW69/12*10*$F69*$G69*$J69*$L69*CX$10)</f>
        <v>714624.31039999984</v>
      </c>
      <c r="CY69" s="104">
        <v>115</v>
      </c>
      <c r="CZ69" s="107">
        <f>SUM(CY69/12*2*$E69*$G69*$I69*$L69*CZ$10)+(CY69/12*10*$F69*$G69*$J69*$L69*CZ$10)</f>
        <v>3160838.2960000001</v>
      </c>
      <c r="DA69" s="104">
        <v>15</v>
      </c>
      <c r="DB69" s="107">
        <f>SUM(DA69/12*2*$E69*$G69*$I69*$L69*DB$10)+(DA69/12*10*$F69*$G69*$J69*$L69*DB$10)</f>
        <v>412283.25599999999</v>
      </c>
      <c r="DC69" s="104"/>
      <c r="DD69" s="107">
        <f>SUM(DC69/12*2*$E69*$G69*$I69*$L69*DD$10)+(DC69/12*10*$F69*$G69*$J69*$L69*DD$10)</f>
        <v>0</v>
      </c>
      <c r="DE69" s="104">
        <v>10</v>
      </c>
      <c r="DF69" s="106">
        <v>27705.62</v>
      </c>
      <c r="DG69" s="104"/>
      <c r="DH69" s="107">
        <f>SUM(DG69/12*2*$E69*$G69*$I69*$L69*DH$10)+(DG69/12*10*$F69*$G69*$J69*$L69*DH$10)</f>
        <v>0</v>
      </c>
      <c r="DI69" s="104"/>
      <c r="DJ69" s="107">
        <f>SUM(DI69/12*2*$E69*$G69*$I69*$M69*DJ$10)+(DI69/12*10*$F69*$G69*$J69*$M69*DJ$10)</f>
        <v>0</v>
      </c>
      <c r="DK69" s="104">
        <v>60</v>
      </c>
      <c r="DL69" s="107">
        <f>SUM(DK69/12*2*$E69*$G69*$I69*$N69*DL$10)+(DK69/12*10*$F69*$G69*$J69*$N69*DL$10)</f>
        <v>2522780.8760000002</v>
      </c>
      <c r="DM69" s="104"/>
      <c r="DN69" s="105"/>
      <c r="DO69" s="187">
        <v>3</v>
      </c>
      <c r="DP69" s="105">
        <f>(DO69/12*2*$E69*$G69*$I69*$K69*DP$10)+(DO69/12*10*$F69*$G69*$J69*$K69*DP$10)</f>
        <v>68713.875999999989</v>
      </c>
      <c r="DQ69" s="104"/>
      <c r="DR69" s="107"/>
      <c r="DS69" s="104"/>
      <c r="DT69" s="106"/>
      <c r="DU69" s="104"/>
      <c r="DV69" s="105">
        <f>(DU69/12*2*$E69*$G69*$I69*$K69*DV$10)+(DU69/12*10*$F69*$G69*$J69*$K69*DV$10)</f>
        <v>0</v>
      </c>
      <c r="DW69" s="104"/>
      <c r="DX69" s="105"/>
      <c r="DY69" s="104"/>
      <c r="DZ69" s="106"/>
      <c r="EA69" s="110"/>
      <c r="EB69" s="110"/>
      <c r="EC69" s="104"/>
      <c r="ED69" s="106">
        <f>(EC69/12*2*$E69*$G69*$I69*$K69)+(EC69/12*10*$F69*$G69*$J69*$K69)</f>
        <v>0</v>
      </c>
      <c r="EE69" s="104"/>
      <c r="EF69" s="104"/>
      <c r="EG69" s="104"/>
      <c r="EH69" s="111"/>
      <c r="EI69" s="112">
        <f t="shared" ref="EI69:EJ71" si="113">SUM(O69,Q69,S69,U69,W69,Y69,AA69,AC69,AE69,AG69,AI69,AK69,AM69,AO69,AQ69,AS69,AU69,AW69,AY69,BA69,BC69,BE69,BG69,BI69,BK69,BM69,BO69,BQ69,BS69,BU69,BW69,BY69,CA69,CC69,CE69,CG69,CI69,CK69,CM69,CO69,CQ69,CS69,CU69,CW69,CY69,DA69,DC69,DE69,DG69,DI69,DK69,DM69,DO69,DQ69,DS69,DU69,DW69,DY69,EA69,EC69,EE69)</f>
        <v>5751</v>
      </c>
      <c r="EJ69" s="112">
        <f t="shared" si="113"/>
        <v>144233917.88293335</v>
      </c>
    </row>
    <row r="70" spans="1:141" s="160" customFormat="1" ht="35.25" hidden="1" customHeight="1" x14ac:dyDescent="0.25">
      <c r="A70" s="95"/>
      <c r="B70" s="132">
        <v>45</v>
      </c>
      <c r="C70" s="96" t="s">
        <v>263</v>
      </c>
      <c r="D70" s="158" t="s">
        <v>264</v>
      </c>
      <c r="E70" s="98">
        <v>16026</v>
      </c>
      <c r="F70" s="98">
        <v>16828</v>
      </c>
      <c r="G70" s="99">
        <v>1.75</v>
      </c>
      <c r="H70" s="100"/>
      <c r="I70" s="101">
        <v>1</v>
      </c>
      <c r="J70" s="268">
        <v>1</v>
      </c>
      <c r="K70" s="161">
        <v>1.4</v>
      </c>
      <c r="L70" s="161">
        <v>1.68</v>
      </c>
      <c r="M70" s="161">
        <v>2.23</v>
      </c>
      <c r="N70" s="162">
        <v>2.57</v>
      </c>
      <c r="O70" s="104"/>
      <c r="P70" s="105">
        <f>(O70/12*2*$E70*$G70*$I70*$K70*P$10)+(O70/12*10*$F70*$G70*$J70*$K70*P$10)</f>
        <v>0</v>
      </c>
      <c r="Q70" s="188"/>
      <c r="R70" s="105">
        <f>(Q70/12*2*$E70*$G70*$I70*$K70*R$10)+(Q70/12*10*$F70*$G70*$J70*$K70*R$10)</f>
        <v>0</v>
      </c>
      <c r="S70" s="106"/>
      <c r="T70" s="105">
        <f>(S70/12*2*$E70*$G70*$I70*$K70*T$10)+(S70/12*10*$F70*$G70*$J70*$K70*T$10)</f>
        <v>0</v>
      </c>
      <c r="U70" s="104"/>
      <c r="V70" s="105">
        <f>(U70/12*2*$E70*$G70*$I70*$K70*V$10)+(U70/12*10*$F70*$G70*$J70*$K70*V$10)</f>
        <v>0</v>
      </c>
      <c r="W70" s="104"/>
      <c r="X70" s="105">
        <f>(W70/12*2*$E70*$G70*$I70*$K70*X$10)+(W70/12*10*$F70*$G70*$J70*$K70*X$10)</f>
        <v>0</v>
      </c>
      <c r="Y70" s="104"/>
      <c r="Z70" s="105">
        <f>(Y70/12*2*$E70*$G70*$I70*$K70*Z$10)+(Y70/12*10*$F70*$G70*$J70*$K70*Z$10)</f>
        <v>0</v>
      </c>
      <c r="AA70" s="106"/>
      <c r="AB70" s="105">
        <f>(AA70/12*2*$E70*$G70*$I70*$K70*AB$10)+(AA70/12*10*$F70*$G70*$J70*$K70*AB$10)</f>
        <v>0</v>
      </c>
      <c r="AC70" s="106"/>
      <c r="AD70" s="105">
        <f>(AC70/12*2*$E70*$G70*$I70*$K70*AD$10)+(AC70/12*10*$F70*$G70*$J70*$K70*AD$10)</f>
        <v>0</v>
      </c>
      <c r="AE70" s="106"/>
      <c r="AF70" s="106">
        <f>SUM(AE70/12*2*$E70*$G70*$I70*$L70*$AF$10)+(AE70/12*10*$F70*$G70*$J70*$L70*$AF$10)</f>
        <v>0</v>
      </c>
      <c r="AG70" s="106"/>
      <c r="AH70" s="107">
        <f>SUM(AG70/12*2*$E70*$G70*$I70*$L70*$AH$10)+(AG70/12*10*$F70*$G70*$J70*$L70*$AH$10)</f>
        <v>0</v>
      </c>
      <c r="AI70" s="104">
        <v>50</v>
      </c>
      <c r="AJ70" s="105">
        <f>(AI70/12*2*$E70*$G70*$I70*$K70*AJ$10)+(AI70/12*10*$F70*$G70*$J70*$K70*AJ$10)</f>
        <v>2045055.8333333333</v>
      </c>
      <c r="AK70" s="104"/>
      <c r="AL70" s="105">
        <f>(AK70/12*2*$E70*$G70*$I70*$K70*AL$10)+(AK70/12*10*$F70*$G70*$J70*$K70*AL$10)</f>
        <v>0</v>
      </c>
      <c r="AM70" s="104">
        <v>5</v>
      </c>
      <c r="AN70" s="105">
        <f>(AM70/12*2*$E70*$G70*$I70*$K70*AN$10)+(AM70/12*10*$F70*$G70*$J70*$K70*AN$10)</f>
        <v>204505.58333333334</v>
      </c>
      <c r="AO70" s="104"/>
      <c r="AP70" s="105"/>
      <c r="AQ70" s="104">
        <v>14</v>
      </c>
      <c r="AR70" s="105">
        <f>(AQ70/12*2*$E70*$G70*$I70*$K70*AR$10)+(AQ70/12*10*$F70*$G70*$J70*$K70*AR$10)</f>
        <v>572615.6333333333</v>
      </c>
      <c r="AS70" s="104"/>
      <c r="AT70" s="105">
        <f>(AS70/12*2*$E70*$G70*$I70*$K70*AT$10)+(AS70/12*10*$F70*$G70*$J70*$K70*AT$10)</f>
        <v>0</v>
      </c>
      <c r="AU70" s="104"/>
      <c r="AV70" s="105">
        <f>(AU70/12*2*$E70*$G70*$I70*$K70*AV$10)+(AU70/12*10*$F70*$G70*$J70*$K70*AV$10)</f>
        <v>0</v>
      </c>
      <c r="AW70" s="104"/>
      <c r="AX70" s="105">
        <f>(AW70/12*2*$E70*$G70*$I70*$K70*AX$10)+(AW70/12*10*$F70*$G70*$J70*$K70*AX$10)</f>
        <v>0</v>
      </c>
      <c r="AY70" s="104">
        <v>46</v>
      </c>
      <c r="AZ70" s="105">
        <f>(AY70/12*2*$E70*$G70*$I70*$K70*AZ$10)+(AY70/12*10*$F70*$G70*$J70*$K70*AZ$10)</f>
        <v>1881451.3666666667</v>
      </c>
      <c r="BA70" s="104"/>
      <c r="BB70" s="105">
        <f>(BA70/12*2*$E70*$G70*$I70*$K70*BB$10)+(BA70/12*10*$F70*$G70*$J70*$K70*BB$10)</f>
        <v>0</v>
      </c>
      <c r="BC70" s="104"/>
      <c r="BD70" s="105">
        <f>(BC70/12*2*$E70*$G70*$I70*$K70*BD$10)+(BC70/12*10*$F70*$G70*$J70*$K70*BD$10)</f>
        <v>0</v>
      </c>
      <c r="BE70" s="104"/>
      <c r="BF70" s="105">
        <f>(BE70/12*2*$E70*$G70*$I70*$K70*BF$10)+(BE70/12*10*$F70*$G70*$J70*$K70*BF$10)</f>
        <v>0</v>
      </c>
      <c r="BG70" s="104"/>
      <c r="BH70" s="105">
        <f>(BG70/12*2*$E70*$G70*$I70*$K70*BH$10)+(BG70/12*10*$F70*$G70*$J70*$K70*BH$10)</f>
        <v>0</v>
      </c>
      <c r="BI70" s="104">
        <v>45</v>
      </c>
      <c r="BJ70" s="105">
        <f>(BI70/12*2*$E70*$G70*$I70*$K70*BJ$10)+(BI70/12*10*$F70*$G70*$J70*$K70*BJ$10)</f>
        <v>1840550.25</v>
      </c>
      <c r="BK70" s="104"/>
      <c r="BL70" s="105">
        <f>(BK70/12*2*$E70*$G70*$I70*$K70*BL$10)+(BK70/12*10*$F70*$G70*$J70*$K70*BL$10)</f>
        <v>0</v>
      </c>
      <c r="BM70" s="104"/>
      <c r="BN70" s="105">
        <f>(BM70/12*2*$E70*$G70*$I70*$K70*BN$10)+(BM70/12*10*$F70*$G70*$J70*$K70*BN$10)</f>
        <v>0</v>
      </c>
      <c r="BO70" s="109"/>
      <c r="BP70" s="105">
        <f>(BO70/12*2*$E70*$G70*$I70*$K70*BP$10)+(BO70/12*10*$F70*$G70*$J70*$K70*BP$10)</f>
        <v>0</v>
      </c>
      <c r="BQ70" s="104"/>
      <c r="BR70" s="105">
        <f>(BQ70/12*2*$E70*$G70*$I70*$K70*BR$10)+(BQ70/12*10*$F70*$G70*$J70*$K70*BR$10)</f>
        <v>0</v>
      </c>
      <c r="BS70" s="106"/>
      <c r="BT70" s="105">
        <f>(BS70/12*2*$E70*$G70*$I70*$K70*BT$10)+(BS70/12*10*$F70*$G70*$J70*$K70*BT$10)</f>
        <v>0</v>
      </c>
      <c r="BU70" s="104"/>
      <c r="BV70" s="105">
        <f>(BU70/12*2*$E70*$G70*$I70*$K70*BV$10)+(BU70/12*10*$F70*$G70*$J70*$K70*BV$10)</f>
        <v>0</v>
      </c>
      <c r="BW70" s="104"/>
      <c r="BX70" s="105">
        <f>(BW70/12*2*$E70*$G70*$I70*$K70*BX$10)+(BW70/12*10*$F70*$G70*$J70*$K70*BX$10)</f>
        <v>0</v>
      </c>
      <c r="BY70" s="104"/>
      <c r="BZ70" s="105">
        <f>(BY70/12*2*$E70*$G70*$I70*$K70*BZ$10)+(BY70/12*10*$F70*$G70*$J70*$K70*BZ$10)</f>
        <v>0</v>
      </c>
      <c r="CA70" s="104"/>
      <c r="CB70" s="105">
        <f>(CA70/12*2*$E70*$G70*$I70*$K70*CB$10)+(CA70/12*10*$F70*$G70*$J70*$K70*CB$10)</f>
        <v>0</v>
      </c>
      <c r="CC70" s="106">
        <v>10</v>
      </c>
      <c r="CD70" s="107">
        <f>SUM(CC70/12*2*$E70*$G70*$I70*$L70*$CD$10)+(CC70/12*10*$F70*$G70*$J70*$L70*$CD$10)</f>
        <v>490813.4</v>
      </c>
      <c r="CE70" s="104">
        <v>16</v>
      </c>
      <c r="CF70" s="107">
        <f>SUM(CE70/12*2*$E70*$G70*$I70*$L70*CF$10)+(CE70/12*10*$F70*$G70*$J70*$L70*CF$10)</f>
        <v>785301.44</v>
      </c>
      <c r="CG70" s="106"/>
      <c r="CH70" s="107">
        <f>SUM(CG70/12*2*$E70*$G70*$I70*$L70*CH$10)+(CG70/12*10*$F70*$G70*$J70*$L70*CH$10)</f>
        <v>0</v>
      </c>
      <c r="CI70" s="106">
        <v>12</v>
      </c>
      <c r="CJ70" s="107">
        <f>SUM(CI70/12*2*$E70*$G70*$I70*$L70*CJ$10)+(CI70/12*10*$F70*$G70*$J70*$L70*CJ$10)</f>
        <v>588976.07999999996</v>
      </c>
      <c r="CK70" s="106"/>
      <c r="CL70" s="107"/>
      <c r="CM70" s="104"/>
      <c r="CN70" s="107">
        <f>SUM(CM70/12*2*$E70*$G70*$I70*$L70*CN$10)+(CM70/12*10*$F70*$G70*$J70*$L70*CN$10)</f>
        <v>0</v>
      </c>
      <c r="CO70" s="104"/>
      <c r="CP70" s="107">
        <f>SUM(CO70/12*2*$E70*$G70*$I70*$L70*CP$10)+(CO70/12*10*$F70*$G70*$J70*$L70*CP$10)</f>
        <v>0</v>
      </c>
      <c r="CQ70" s="106"/>
      <c r="CR70" s="107">
        <f>SUM(CQ70/12*2*$E70*$G70*$I70*$L70*CR$10)+(CQ70/12*10*$F70*$G70*$J70*$L70*CR$10)</f>
        <v>0</v>
      </c>
      <c r="CS70" s="104"/>
      <c r="CT70" s="107">
        <f>SUM(CS70/12*2*$E70*$G70*$I70*$L70*CT$10)+(CS70/12*10*$F70*$G70*$J70*$L70*CT$10)</f>
        <v>0</v>
      </c>
      <c r="CU70" s="104"/>
      <c r="CV70" s="107">
        <f>SUM(CU70/12*2*$E70*$G70*$I70*$L70*CV$10)+(CU70/12*10*$F70*$G70*$J70*$L70*CV$10)</f>
        <v>0</v>
      </c>
      <c r="CW70" s="104"/>
      <c r="CX70" s="107">
        <f>SUM(CW70/12*2*$E70*$G70*$I70*$L70*CX$10)+(CW70/12*10*$F70*$G70*$J70*$L70*CX$10)</f>
        <v>0</v>
      </c>
      <c r="CY70" s="104"/>
      <c r="CZ70" s="107">
        <f>SUM(CY70/12*2*$E70*$G70*$I70*$L70*CZ$10)+(CY70/12*10*$F70*$G70*$J70*$L70*CZ$10)</f>
        <v>0</v>
      </c>
      <c r="DA70" s="104"/>
      <c r="DB70" s="107">
        <f>SUM(DA70/12*2*$E70*$G70*$I70*$L70*DB$10)+(DA70/12*10*$F70*$G70*$J70*$L70*DB$10)</f>
        <v>0</v>
      </c>
      <c r="DC70" s="104"/>
      <c r="DD70" s="107">
        <f>SUM(DC70/12*2*$E70*$G70*$I70*$L70*DD$10)+(DC70/12*10*$F70*$G70*$J70*$L70*DD$10)</f>
        <v>0</v>
      </c>
      <c r="DE70" s="104"/>
      <c r="DF70" s="106">
        <f>SUM(DE70/12*2*$E70*$G70*$I70*$L70*DF$10)+(DE70/12*10*$F70*$G70*$J70*$L70*DF$10)</f>
        <v>0</v>
      </c>
      <c r="DG70" s="104"/>
      <c r="DH70" s="107">
        <f>SUM(DG70/12*2*$E70*$G70*$I70*$L70*DH$10)+(DG70/12*10*$F70*$G70*$J70*$L70*DH$10)</f>
        <v>0</v>
      </c>
      <c r="DI70" s="104"/>
      <c r="DJ70" s="107">
        <f>SUM(DI70/12*2*$E70*$G70*$I70*$M70*DJ$10)+(DI70/12*10*$F70*$G70*$J70*$M70*DJ$10)</f>
        <v>0</v>
      </c>
      <c r="DK70" s="104"/>
      <c r="DL70" s="107">
        <f>SUM(DK70/12*2*$E70*$G70*$I70*$N70*DL$10)+(DK70/12*10*$F70*$G70*$J70*$N70*DL$10)</f>
        <v>0</v>
      </c>
      <c r="DM70" s="125"/>
      <c r="DN70" s="105"/>
      <c r="DO70" s="104"/>
      <c r="DP70" s="105">
        <f>(DO70/12*2*$E70*$G70*$I70*$K70*DP$10)+(DO70/12*10*$F70*$G70*$J70*$K70*DP$10)</f>
        <v>0</v>
      </c>
      <c r="DQ70" s="104"/>
      <c r="DR70" s="107"/>
      <c r="DS70" s="104"/>
      <c r="DT70" s="106"/>
      <c r="DU70" s="104"/>
      <c r="DV70" s="105">
        <f>(DU70/12*2*$E70*$G70*$I70*$K70*DV$10)+(DU70/12*10*$F70*$G70*$J70*$K70*DV$10)</f>
        <v>0</v>
      </c>
      <c r="DW70" s="104"/>
      <c r="DX70" s="105"/>
      <c r="DY70" s="104"/>
      <c r="DZ70" s="106"/>
      <c r="EA70" s="110"/>
      <c r="EB70" s="110"/>
      <c r="EC70" s="104">
        <v>100</v>
      </c>
      <c r="ED70" s="106">
        <f>(EC70/12*2*$E70*$G70*$I70*$K70)+(EC70/12*10*$F70*$G70*$J70*$K70)</f>
        <v>4090111.6666666665</v>
      </c>
      <c r="EE70" s="106"/>
      <c r="EF70" s="106"/>
      <c r="EG70" s="106"/>
      <c r="EH70" s="111"/>
      <c r="EI70" s="112">
        <f t="shared" si="113"/>
        <v>298</v>
      </c>
      <c r="EJ70" s="112">
        <f t="shared" si="113"/>
        <v>12499381.253333332</v>
      </c>
      <c r="EK70" s="189"/>
    </row>
    <row r="71" spans="1:141" s="160" customFormat="1" ht="47.25" hidden="1" customHeight="1" x14ac:dyDescent="0.25">
      <c r="A71" s="95"/>
      <c r="B71" s="132">
        <v>46</v>
      </c>
      <c r="C71" s="96" t="s">
        <v>265</v>
      </c>
      <c r="D71" s="158" t="s">
        <v>266</v>
      </c>
      <c r="E71" s="98">
        <v>16026</v>
      </c>
      <c r="F71" s="98">
        <v>16828</v>
      </c>
      <c r="G71" s="99">
        <v>2.89</v>
      </c>
      <c r="H71" s="100"/>
      <c r="I71" s="101">
        <v>1</v>
      </c>
      <c r="J71" s="268">
        <v>1</v>
      </c>
      <c r="K71" s="161">
        <v>1.4</v>
      </c>
      <c r="L71" s="161">
        <v>1.68</v>
      </c>
      <c r="M71" s="161">
        <v>2.23</v>
      </c>
      <c r="N71" s="162">
        <v>2.57</v>
      </c>
      <c r="O71" s="104"/>
      <c r="P71" s="105">
        <f>(O71/12*2*$E71*$G71*$I71*$K71*P$10)+(O71/12*10*$F71*$G71*$J71*$K71*P$10)</f>
        <v>0</v>
      </c>
      <c r="Q71" s="154"/>
      <c r="R71" s="105">
        <f>(Q71/12*2*$E71*$G71*$I71*$K71*R$10)+(Q71/12*10*$F71*$G71*$J71*$K71*R$10)</f>
        <v>0</v>
      </c>
      <c r="S71" s="106"/>
      <c r="T71" s="105">
        <f>(S71/12*2*$E71*$G71*$I71*$K71*T$10)+(S71/12*10*$F71*$G71*$J71*$K71*T$10)</f>
        <v>0</v>
      </c>
      <c r="U71" s="104"/>
      <c r="V71" s="105">
        <f>(U71/12*2*$E71*$G71*$I71*$K71*V$10)+(U71/12*10*$F71*$G71*$J71*$K71*V$10)</f>
        <v>0</v>
      </c>
      <c r="W71" s="104"/>
      <c r="X71" s="105">
        <f>(W71/12*2*$E71*$G71*$I71*$K71*X$10)+(W71/12*10*$F71*$G71*$J71*$K71*X$10)</f>
        <v>0</v>
      </c>
      <c r="Y71" s="104"/>
      <c r="Z71" s="105">
        <f>(Y71/12*2*$E71*$G71*$I71*$K71*Z$10)+(Y71/12*10*$F71*$G71*$J71*$K71*Z$10)</f>
        <v>0</v>
      </c>
      <c r="AA71" s="106"/>
      <c r="AB71" s="105">
        <f>(AA71/12*2*$E71*$G71*$I71*$K71*AB$10)+(AA71/12*10*$F71*$G71*$J71*$K71*AB$10)</f>
        <v>0</v>
      </c>
      <c r="AC71" s="106"/>
      <c r="AD71" s="105">
        <f>(AC71/12*2*$E71*$G71*$I71*$K71*AD$10)+(AC71/12*10*$F71*$G71*$J71*$K71*AD$10)</f>
        <v>0</v>
      </c>
      <c r="AE71" s="106"/>
      <c r="AF71" s="106">
        <f>SUM(AE71/12*2*$E71*$G71*$I71*$L71*$AF$10)+(AE71/12*10*$F71*$G71*$J71*$L71*$AF$10)</f>
        <v>0</v>
      </c>
      <c r="AG71" s="106"/>
      <c r="AH71" s="107">
        <f>SUM(AG71/12*2*$E71*$G71*$I71*$L71*$AH$10)+(AG71/12*10*$F71*$G71*$J71*$L71*$AH$10)</f>
        <v>0</v>
      </c>
      <c r="AI71" s="104"/>
      <c r="AJ71" s="105">
        <f>(AI71/12*2*$E71*$G71*$I71*$K71*AJ$10)+(AI71/12*10*$F71*$G71*$J71*$K71*AJ$10)</f>
        <v>0</v>
      </c>
      <c r="AK71" s="104"/>
      <c r="AL71" s="105">
        <f>(AK71/12*2*$E71*$G71*$I71*$K71*AL$10)+(AK71/12*10*$F71*$G71*$J71*$K71*AL$10)</f>
        <v>0</v>
      </c>
      <c r="AM71" s="104">
        <v>75</v>
      </c>
      <c r="AN71" s="105">
        <f>(AM71/12*2*$E71*$G71*$I71*$K71*AN$10)+(AM71/12*10*$F71*$G71*$J71*$K71*AN$10)</f>
        <v>5065895.45</v>
      </c>
      <c r="AO71" s="104"/>
      <c r="AP71" s="105"/>
      <c r="AQ71" s="104">
        <v>8</v>
      </c>
      <c r="AR71" s="105">
        <f>(AQ71/12*2*$E71*$G71*$I71*$K71*AR$10)+(AQ71/12*10*$F71*$G71*$J71*$K71*AR$10)</f>
        <v>540362.18133333325</v>
      </c>
      <c r="AS71" s="104"/>
      <c r="AT71" s="105">
        <f>(AS71/12*2*$E71*$G71*$I71*$K71*AT$10)+(AS71/12*10*$F71*$G71*$J71*$K71*AT$10)</f>
        <v>0</v>
      </c>
      <c r="AU71" s="104"/>
      <c r="AV71" s="105">
        <f>(AU71/12*2*$E71*$G71*$I71*$K71*AV$10)+(AU71/12*10*$F71*$G71*$J71*$K71*AV$10)</f>
        <v>0</v>
      </c>
      <c r="AW71" s="104"/>
      <c r="AX71" s="105">
        <f>(AW71/12*2*$E71*$G71*$I71*$K71*AX$10)+(AW71/12*10*$F71*$G71*$J71*$K71*AX$10)</f>
        <v>0</v>
      </c>
      <c r="AY71" s="104">
        <v>23</v>
      </c>
      <c r="AZ71" s="105">
        <f>(AY71/12*2*$E71*$G71*$I71*$K71*AZ$10)+(AY71/12*10*$F71*$G71*$J71*$K71*AZ$10)</f>
        <v>1553541.2713333336</v>
      </c>
      <c r="BA71" s="104"/>
      <c r="BB71" s="105">
        <f>(BA71/12*2*$E71*$G71*$I71*$K71*BB$10)+(BA71/12*10*$F71*$G71*$J71*$K71*BB$10)</f>
        <v>0</v>
      </c>
      <c r="BC71" s="104"/>
      <c r="BD71" s="105">
        <f>(BC71/12*2*$E71*$G71*$I71*$K71*BD$10)+(BC71/12*10*$F71*$G71*$J71*$K71*BD$10)</f>
        <v>0</v>
      </c>
      <c r="BE71" s="104"/>
      <c r="BF71" s="105">
        <f>(BE71/12*2*$E71*$G71*$I71*$K71*BF$10)+(BE71/12*10*$F71*$G71*$J71*$K71*BF$10)</f>
        <v>0</v>
      </c>
      <c r="BG71" s="104"/>
      <c r="BH71" s="105">
        <f>(BG71/12*2*$E71*$G71*$I71*$K71*BH$10)+(BG71/12*10*$F71*$G71*$J71*$K71*BH$10)</f>
        <v>0</v>
      </c>
      <c r="BI71" s="104"/>
      <c r="BJ71" s="105">
        <f>(BI71/12*2*$E71*$G71*$I71*$K71*BJ$10)+(BI71/12*10*$F71*$G71*$J71*$K71*BJ$10)</f>
        <v>0</v>
      </c>
      <c r="BK71" s="104"/>
      <c r="BL71" s="105">
        <f>(BK71/12*2*$E71*$G71*$I71*$K71*BL$10)+(BK71/12*10*$F71*$G71*$J71*$K71*BL$10)</f>
        <v>0</v>
      </c>
      <c r="BM71" s="104"/>
      <c r="BN71" s="105">
        <f>(BM71/12*2*$E71*$G71*$I71*$K71*BN$10)+(BM71/12*10*$F71*$G71*$J71*$K71*BN$10)</f>
        <v>0</v>
      </c>
      <c r="BO71" s="109"/>
      <c r="BP71" s="105">
        <f>(BO71/12*2*$E71*$G71*$I71*$K71*BP$10)+(BO71/12*10*$F71*$G71*$J71*$K71*BP$10)</f>
        <v>0</v>
      </c>
      <c r="BQ71" s="104"/>
      <c r="BR71" s="105">
        <f>(BQ71/12*2*$E71*$G71*$I71*$K71*BR$10)+(BQ71/12*10*$F71*$G71*$J71*$K71*BR$10)</f>
        <v>0</v>
      </c>
      <c r="BS71" s="106"/>
      <c r="BT71" s="105">
        <f>(BS71/12*2*$E71*$G71*$I71*$K71*BT$10)+(BS71/12*10*$F71*$G71*$J71*$K71*BT$10)</f>
        <v>0</v>
      </c>
      <c r="BU71" s="104"/>
      <c r="BV71" s="105">
        <f>(BU71/12*2*$E71*$G71*$I71*$K71*BV$10)+(BU71/12*10*$F71*$G71*$J71*$K71*BV$10)</f>
        <v>0</v>
      </c>
      <c r="BW71" s="104"/>
      <c r="BX71" s="105">
        <f>(BW71/12*2*$E71*$G71*$I71*$K71*BX$10)+(BW71/12*10*$F71*$G71*$J71*$K71*BX$10)</f>
        <v>0</v>
      </c>
      <c r="BY71" s="104"/>
      <c r="BZ71" s="105">
        <f>(BY71/12*2*$E71*$G71*$I71*$K71*BZ$10)+(BY71/12*10*$F71*$G71*$J71*$K71*BZ$10)</f>
        <v>0</v>
      </c>
      <c r="CA71" s="104"/>
      <c r="CB71" s="105">
        <f>(CA71/12*2*$E71*$G71*$I71*$K71*CB$10)+(CA71/12*10*$F71*$G71*$J71*$K71*CB$10)</f>
        <v>0</v>
      </c>
      <c r="CC71" s="106">
        <v>0</v>
      </c>
      <c r="CD71" s="107">
        <f>SUM(CC71/12*2*$E71*$G71*$I71*$L71*$CD$10)+(CC71/12*10*$F71*$G71*$J71*$L71*$CD$10)</f>
        <v>0</v>
      </c>
      <c r="CE71" s="104"/>
      <c r="CF71" s="107">
        <f>SUM(CE71/12*2*$E71*$G71*$I71*$L71*CF$10)+(CE71/12*10*$F71*$G71*$J71*$L71*CF$10)</f>
        <v>0</v>
      </c>
      <c r="CG71" s="106"/>
      <c r="CH71" s="107">
        <f>SUM(CG71/12*2*$E71*$G71*$I71*$L71*CH$10)+(CG71/12*10*$F71*$G71*$J71*$L71*CH$10)</f>
        <v>0</v>
      </c>
      <c r="CI71" s="106">
        <v>110</v>
      </c>
      <c r="CJ71" s="107">
        <f>SUM(CI71/12*2*$E71*$G71*$I71*$L71*CJ$10)+(CI71/12*10*$F71*$G71*$J71*$L71*CJ$10)</f>
        <v>8915975.9919999987</v>
      </c>
      <c r="CK71" s="106"/>
      <c r="CL71" s="107"/>
      <c r="CM71" s="104"/>
      <c r="CN71" s="107">
        <f>SUM(CM71/12*2*$E71*$G71*$I71*$L71*CN$10)+(CM71/12*10*$F71*$G71*$J71*$L71*CN$10)</f>
        <v>0</v>
      </c>
      <c r="CO71" s="104"/>
      <c r="CP71" s="107">
        <f>SUM(CO71/12*2*$E71*$G71*$I71*$L71*CP$10)+(CO71/12*10*$F71*$G71*$J71*$L71*CP$10)</f>
        <v>0</v>
      </c>
      <c r="CQ71" s="106"/>
      <c r="CR71" s="107">
        <f>SUM(CQ71/12*2*$E71*$G71*$I71*$L71*CR$10)+(CQ71/12*10*$F71*$G71*$J71*$L71*CR$10)</f>
        <v>0</v>
      </c>
      <c r="CS71" s="104"/>
      <c r="CT71" s="107">
        <f>SUM(CS71/12*2*$E71*$G71*$I71*$L71*CT$10)+(CS71/12*10*$F71*$G71*$J71*$L71*CT$10)</f>
        <v>0</v>
      </c>
      <c r="CU71" s="104"/>
      <c r="CV71" s="107">
        <f>SUM(CU71/12*2*$E71*$G71*$I71*$L71*CV$10)+(CU71/12*10*$F71*$G71*$J71*$L71*CV$10)</f>
        <v>0</v>
      </c>
      <c r="CW71" s="104"/>
      <c r="CX71" s="107">
        <f>SUM(CW71/12*2*$E71*$G71*$I71*$L71*CX$10)+(CW71/12*10*$F71*$G71*$J71*$L71*CX$10)</f>
        <v>0</v>
      </c>
      <c r="CY71" s="104"/>
      <c r="CZ71" s="107">
        <f>SUM(CY71/12*2*$E71*$G71*$I71*$L71*CZ$10)+(CY71/12*10*$F71*$G71*$J71*$L71*CZ$10)</f>
        <v>0</v>
      </c>
      <c r="DA71" s="104"/>
      <c r="DB71" s="107">
        <f>SUM(DA71/12*2*$E71*$G71*$I71*$L71*DB$10)+(DA71/12*10*$F71*$G71*$J71*$L71*DB$10)</f>
        <v>0</v>
      </c>
      <c r="DC71" s="104"/>
      <c r="DD71" s="107">
        <f>SUM(DC71/12*2*$E71*$G71*$I71*$L71*DD$10)+(DC71/12*10*$F71*$G71*$J71*$L71*DD$10)</f>
        <v>0</v>
      </c>
      <c r="DE71" s="104"/>
      <c r="DF71" s="106">
        <f>SUM(DE71/12*2*$E71*$G71*$I71*$L71*DF$10)+(DE71/12*10*$F71*$G71*$J71*$L71*DF$10)</f>
        <v>0</v>
      </c>
      <c r="DG71" s="104"/>
      <c r="DH71" s="107">
        <f>SUM(DG71/12*2*$E71*$G71*$I71*$L71*DH$10)+(DG71/12*10*$F71*$G71*$J71*$L71*DH$10)</f>
        <v>0</v>
      </c>
      <c r="DI71" s="104"/>
      <c r="DJ71" s="107">
        <f>SUM(DI71/12*2*$E71*$G71*$I71*$M71*DJ$10)+(DI71/12*10*$F71*$G71*$J71*$M71*DJ$10)</f>
        <v>0</v>
      </c>
      <c r="DK71" s="104"/>
      <c r="DL71" s="107">
        <f>SUM(DK71/12*2*$E71*$G71*$I71*$N71*DL$10)+(DK71/12*10*$F71*$G71*$J71*$N71*DL$10)</f>
        <v>0</v>
      </c>
      <c r="DM71" s="125"/>
      <c r="DN71" s="105"/>
      <c r="DO71" s="104"/>
      <c r="DP71" s="105">
        <f>(DO71/12*2*$E71*$G71*$I71*$K71*DP$10)+(DO71/12*10*$F71*$G71*$J71*$K71*DP$10)</f>
        <v>0</v>
      </c>
      <c r="DQ71" s="104"/>
      <c r="DR71" s="107"/>
      <c r="DS71" s="104"/>
      <c r="DT71" s="106"/>
      <c r="DU71" s="104"/>
      <c r="DV71" s="105">
        <f>(DU71/12*2*$E71*$G71*$I71*$K71*DV$10)+(DU71/12*10*$F71*$G71*$J71*$K71*DV$10)</f>
        <v>0</v>
      </c>
      <c r="DW71" s="104"/>
      <c r="DX71" s="105"/>
      <c r="DY71" s="104"/>
      <c r="DZ71" s="106"/>
      <c r="EA71" s="110"/>
      <c r="EB71" s="110"/>
      <c r="EC71" s="104">
        <v>200</v>
      </c>
      <c r="ED71" s="106">
        <f>(EC71/12*2*$E71*$G71*$I71*$K71)+(EC71/12*10*$F71*$G71*$J71*$K71)</f>
        <v>13509054.533333333</v>
      </c>
      <c r="EE71" s="106"/>
      <c r="EF71" s="106"/>
      <c r="EG71" s="106"/>
      <c r="EH71" s="111"/>
      <c r="EI71" s="112">
        <f t="shared" si="113"/>
        <v>416</v>
      </c>
      <c r="EJ71" s="112">
        <f t="shared" si="113"/>
        <v>29584829.427999999</v>
      </c>
    </row>
    <row r="72" spans="1:141" s="148" customFormat="1" ht="18.75" x14ac:dyDescent="0.25">
      <c r="A72" s="87">
        <v>16</v>
      </c>
      <c r="B72" s="87"/>
      <c r="C72" s="86" t="s">
        <v>267</v>
      </c>
      <c r="D72" s="190" t="s">
        <v>268</v>
      </c>
      <c r="E72" s="98">
        <v>16026</v>
      </c>
      <c r="F72" s="98">
        <v>16828</v>
      </c>
      <c r="G72" s="156"/>
      <c r="H72" s="100"/>
      <c r="I72" s="90"/>
      <c r="J72" s="266"/>
      <c r="K72" s="157">
        <v>1.4</v>
      </c>
      <c r="L72" s="157">
        <v>1.68</v>
      </c>
      <c r="M72" s="157">
        <v>2.23</v>
      </c>
      <c r="N72" s="147">
        <v>2.57</v>
      </c>
      <c r="O72" s="131">
        <f t="shared" ref="O72:AA72" si="114">SUM(O73:O74)</f>
        <v>50</v>
      </c>
      <c r="P72" s="131">
        <f t="shared" si="114"/>
        <v>1098487.1333333333</v>
      </c>
      <c r="Q72" s="131">
        <f t="shared" si="114"/>
        <v>0</v>
      </c>
      <c r="R72" s="131">
        <f>SUM(R73:R74)</f>
        <v>0</v>
      </c>
      <c r="S72" s="131">
        <f t="shared" si="114"/>
        <v>0</v>
      </c>
      <c r="T72" s="131">
        <f>SUM(T73:T74)</f>
        <v>0</v>
      </c>
      <c r="U72" s="131">
        <f t="shared" si="114"/>
        <v>0</v>
      </c>
      <c r="V72" s="131">
        <f>SUM(V73:V74)</f>
        <v>0</v>
      </c>
      <c r="W72" s="131">
        <f t="shared" si="114"/>
        <v>0</v>
      </c>
      <c r="X72" s="131">
        <f>SUM(X73:X74)</f>
        <v>0</v>
      </c>
      <c r="Y72" s="131">
        <f t="shared" si="114"/>
        <v>0</v>
      </c>
      <c r="Z72" s="131">
        <f>SUM(Z73:Z74)</f>
        <v>0</v>
      </c>
      <c r="AA72" s="131">
        <f t="shared" si="114"/>
        <v>340</v>
      </c>
      <c r="AB72" s="131">
        <f>SUM(AB73:AB74)</f>
        <v>7469712.5066666659</v>
      </c>
      <c r="AC72" s="131">
        <f t="shared" ref="AC72:AI72" si="115">SUM(AC73:AC74)</f>
        <v>0</v>
      </c>
      <c r="AD72" s="131">
        <f>SUM(AD73:AD74)</f>
        <v>0</v>
      </c>
      <c r="AE72" s="131">
        <f t="shared" si="115"/>
        <v>0</v>
      </c>
      <c r="AF72" s="131">
        <f t="shared" si="115"/>
        <v>0</v>
      </c>
      <c r="AG72" s="131">
        <f t="shared" si="115"/>
        <v>160</v>
      </c>
      <c r="AH72" s="131">
        <f t="shared" si="115"/>
        <v>4218190.5920000002</v>
      </c>
      <c r="AI72" s="131">
        <f t="shared" si="115"/>
        <v>105</v>
      </c>
      <c r="AJ72" s="131">
        <f>SUM(AJ73:AJ74)</f>
        <v>2306822.98</v>
      </c>
      <c r="AK72" s="131">
        <f t="shared" ref="AK72:AQ72" si="116">SUM(AK73:AK74)</f>
        <v>0</v>
      </c>
      <c r="AL72" s="131">
        <f>SUM(AL73:AL74)</f>
        <v>0</v>
      </c>
      <c r="AM72" s="131">
        <f t="shared" si="116"/>
        <v>0</v>
      </c>
      <c r="AN72" s="131">
        <f>SUM(AN73:AN74)</f>
        <v>0</v>
      </c>
      <c r="AO72" s="131">
        <f t="shared" si="116"/>
        <v>0</v>
      </c>
      <c r="AP72" s="131">
        <f>SUM(AP73:AP74)</f>
        <v>0</v>
      </c>
      <c r="AQ72" s="131">
        <f t="shared" si="116"/>
        <v>100</v>
      </c>
      <c r="AR72" s="131">
        <f>SUM(AR73:AR74)</f>
        <v>2196974.2666666666</v>
      </c>
      <c r="AS72" s="131">
        <f t="shared" ref="AS72:BC72" si="117">SUM(AS73:AS74)</f>
        <v>530</v>
      </c>
      <c r="AT72" s="131">
        <f>SUM(AT73:AT74)</f>
        <v>11643963.613333331</v>
      </c>
      <c r="AU72" s="131">
        <f t="shared" si="117"/>
        <v>504</v>
      </c>
      <c r="AV72" s="131">
        <f>SUM(AV73:AV74)</f>
        <v>11072750.303999998</v>
      </c>
      <c r="AW72" s="131">
        <f t="shared" si="117"/>
        <v>304</v>
      </c>
      <c r="AX72" s="131">
        <f>SUM(AX73:AX74)</f>
        <v>6678801.7706666663</v>
      </c>
      <c r="AY72" s="131">
        <f t="shared" si="117"/>
        <v>598</v>
      </c>
      <c r="AZ72" s="131">
        <f>SUM(AZ73:AZ74)</f>
        <v>13137906.114666667</v>
      </c>
      <c r="BA72" s="131">
        <f t="shared" si="117"/>
        <v>0</v>
      </c>
      <c r="BB72" s="131">
        <f>SUM(BB73:BB74)</f>
        <v>0</v>
      </c>
      <c r="BC72" s="131">
        <f t="shared" si="117"/>
        <v>224</v>
      </c>
      <c r="BD72" s="131">
        <f>SUM(BD73:BD74)</f>
        <v>4921222.3573333332</v>
      </c>
      <c r="BE72" s="131">
        <f t="shared" ref="BE72:BO72" si="118">SUM(BE73:BE74)</f>
        <v>0</v>
      </c>
      <c r="BF72" s="131">
        <f>SUM(BF73:BF74)</f>
        <v>0</v>
      </c>
      <c r="BG72" s="131">
        <f t="shared" si="118"/>
        <v>11</v>
      </c>
      <c r="BH72" s="131">
        <f>SUM(BH73:BH74)</f>
        <v>241667.16933333332</v>
      </c>
      <c r="BI72" s="131">
        <f t="shared" si="118"/>
        <v>0</v>
      </c>
      <c r="BJ72" s="131">
        <f>SUM(BJ73:BJ74)</f>
        <v>0</v>
      </c>
      <c r="BK72" s="131">
        <f t="shared" si="118"/>
        <v>0</v>
      </c>
      <c r="BL72" s="131">
        <f>SUM(BL73:BL74)</f>
        <v>0</v>
      </c>
      <c r="BM72" s="131">
        <f t="shared" si="118"/>
        <v>38</v>
      </c>
      <c r="BN72" s="131">
        <f>SUM(BN73:BN74)</f>
        <v>834850.22133333329</v>
      </c>
      <c r="BO72" s="131">
        <f t="shared" si="118"/>
        <v>60</v>
      </c>
      <c r="BP72" s="131">
        <f>SUM(BP73:BP74)</f>
        <v>1318184.5599999998</v>
      </c>
      <c r="BQ72" s="131">
        <f t="shared" ref="BQ72:DW72" si="119">SUM(BQ73:BQ74)</f>
        <v>282</v>
      </c>
      <c r="BR72" s="131">
        <f>SUM(BR73:BR74)</f>
        <v>6195467.4319999991</v>
      </c>
      <c r="BS72" s="131">
        <f t="shared" si="119"/>
        <v>95</v>
      </c>
      <c r="BT72" s="131">
        <f>SUM(BT73:BT74)</f>
        <v>2087125.5533333332</v>
      </c>
      <c r="BU72" s="131">
        <f>SUM(BU73:BU74)</f>
        <v>188</v>
      </c>
      <c r="BV72" s="131">
        <f>SUM(BV73:BV74)</f>
        <v>4130311.6213333327</v>
      </c>
      <c r="BW72" s="131">
        <f t="shared" si="119"/>
        <v>161</v>
      </c>
      <c r="BX72" s="131">
        <f>SUM(BX73:BX74)</f>
        <v>3537128.5693333326</v>
      </c>
      <c r="BY72" s="131">
        <f t="shared" si="119"/>
        <v>369</v>
      </c>
      <c r="BZ72" s="131">
        <f>SUM(BZ73:BZ74)</f>
        <v>8106835.0439999988</v>
      </c>
      <c r="CA72" s="131">
        <f t="shared" si="119"/>
        <v>500</v>
      </c>
      <c r="CB72" s="131">
        <f>SUM(CB73:CB74)</f>
        <v>10984871.333333332</v>
      </c>
      <c r="CC72" s="131">
        <f t="shared" si="119"/>
        <v>1300</v>
      </c>
      <c r="CD72" s="131">
        <f t="shared" si="119"/>
        <v>34272798.560000002</v>
      </c>
      <c r="CE72" s="131">
        <f t="shared" si="119"/>
        <v>0</v>
      </c>
      <c r="CF72" s="131">
        <f t="shared" si="119"/>
        <v>0</v>
      </c>
      <c r="CG72" s="131">
        <f t="shared" si="119"/>
        <v>470</v>
      </c>
      <c r="CH72" s="131">
        <f t="shared" si="119"/>
        <v>12390934.863999998</v>
      </c>
      <c r="CI72" s="131">
        <f t="shared" si="119"/>
        <v>350</v>
      </c>
      <c r="CJ72" s="131">
        <f t="shared" si="119"/>
        <v>9227291.9199999999</v>
      </c>
      <c r="CK72" s="131">
        <f t="shared" si="119"/>
        <v>0</v>
      </c>
      <c r="CL72" s="131">
        <f t="shared" si="119"/>
        <v>0</v>
      </c>
      <c r="CM72" s="131">
        <f t="shared" si="119"/>
        <v>765</v>
      </c>
      <c r="CN72" s="131">
        <f t="shared" si="119"/>
        <v>20168223.767999999</v>
      </c>
      <c r="CO72" s="131">
        <f t="shared" si="119"/>
        <v>90</v>
      </c>
      <c r="CP72" s="131">
        <f t="shared" si="119"/>
        <v>2372732.2079999996</v>
      </c>
      <c r="CQ72" s="131">
        <f t="shared" si="119"/>
        <v>140</v>
      </c>
      <c r="CR72" s="131">
        <f t="shared" si="119"/>
        <v>3690916.7679999997</v>
      </c>
      <c r="CS72" s="131">
        <f t="shared" si="119"/>
        <v>100</v>
      </c>
      <c r="CT72" s="131">
        <f t="shared" si="119"/>
        <v>2636369.12</v>
      </c>
      <c r="CU72" s="131">
        <f t="shared" si="119"/>
        <v>1030</v>
      </c>
      <c r="CV72" s="131">
        <f t="shared" si="119"/>
        <v>27154601.935999997</v>
      </c>
      <c r="CW72" s="131">
        <f t="shared" si="119"/>
        <v>80</v>
      </c>
      <c r="CX72" s="131">
        <f t="shared" si="119"/>
        <v>2109095.2960000001</v>
      </c>
      <c r="CY72" s="131">
        <f t="shared" si="119"/>
        <v>170</v>
      </c>
      <c r="CZ72" s="131">
        <f t="shared" si="119"/>
        <v>4481827.5039999997</v>
      </c>
      <c r="DA72" s="131">
        <f t="shared" si="119"/>
        <v>200</v>
      </c>
      <c r="DB72" s="131">
        <f t="shared" si="119"/>
        <v>5272738.24</v>
      </c>
      <c r="DC72" s="131">
        <f t="shared" si="119"/>
        <v>60</v>
      </c>
      <c r="DD72" s="131">
        <f t="shared" si="119"/>
        <v>1581821.4719999998</v>
      </c>
      <c r="DE72" s="131">
        <f t="shared" si="119"/>
        <v>50</v>
      </c>
      <c r="DF72" s="131">
        <f t="shared" si="119"/>
        <v>546671.7000000003</v>
      </c>
      <c r="DG72" s="131">
        <f t="shared" si="119"/>
        <v>10</v>
      </c>
      <c r="DH72" s="131">
        <f t="shared" si="119"/>
        <v>263636.91200000001</v>
      </c>
      <c r="DI72" s="131">
        <f t="shared" si="119"/>
        <v>0</v>
      </c>
      <c r="DJ72" s="131">
        <f t="shared" si="119"/>
        <v>0</v>
      </c>
      <c r="DK72" s="131">
        <f t="shared" si="119"/>
        <v>36</v>
      </c>
      <c r="DL72" s="131">
        <f t="shared" si="119"/>
        <v>1451886.1367999997</v>
      </c>
      <c r="DM72" s="131">
        <f t="shared" si="119"/>
        <v>0</v>
      </c>
      <c r="DN72" s="131">
        <f>SUM(DN73:DN74)</f>
        <v>0</v>
      </c>
      <c r="DO72" s="131">
        <f t="shared" si="119"/>
        <v>17</v>
      </c>
      <c r="DP72" s="131">
        <f>SUM(DP73:DP74)</f>
        <v>373485.62533333327</v>
      </c>
      <c r="DQ72" s="131">
        <f t="shared" si="119"/>
        <v>0</v>
      </c>
      <c r="DR72" s="131">
        <f t="shared" si="119"/>
        <v>0</v>
      </c>
      <c r="DS72" s="131">
        <f t="shared" si="119"/>
        <v>0</v>
      </c>
      <c r="DT72" s="131">
        <f t="shared" si="119"/>
        <v>0</v>
      </c>
      <c r="DU72" s="131">
        <f t="shared" si="119"/>
        <v>0</v>
      </c>
      <c r="DV72" s="131">
        <f>SUM(DV73:DV74)</f>
        <v>0</v>
      </c>
      <c r="DW72" s="131">
        <f t="shared" si="119"/>
        <v>0</v>
      </c>
      <c r="DX72" s="131">
        <f>SUM(DX73:DX74)</f>
        <v>0</v>
      </c>
      <c r="DY72" s="131">
        <f t="shared" ref="DY72:EJ72" si="120">SUM(DY73:DY74)</f>
        <v>0</v>
      </c>
      <c r="DZ72" s="131">
        <f t="shared" si="120"/>
        <v>0</v>
      </c>
      <c r="EA72" s="131">
        <f t="shared" si="120"/>
        <v>0</v>
      </c>
      <c r="EB72" s="131">
        <f t="shared" si="120"/>
        <v>0</v>
      </c>
      <c r="EC72" s="131">
        <f t="shared" si="120"/>
        <v>0</v>
      </c>
      <c r="ED72" s="131">
        <f t="shared" si="120"/>
        <v>0</v>
      </c>
      <c r="EE72" s="131">
        <f t="shared" si="120"/>
        <v>0</v>
      </c>
      <c r="EF72" s="131">
        <f t="shared" si="120"/>
        <v>0</v>
      </c>
      <c r="EG72" s="131"/>
      <c r="EH72" s="131"/>
      <c r="EI72" s="131">
        <f t="shared" si="120"/>
        <v>9487</v>
      </c>
      <c r="EJ72" s="131">
        <f t="shared" si="120"/>
        <v>230176305.17279997</v>
      </c>
    </row>
    <row r="73" spans="1:141" s="160" customFormat="1" ht="45" x14ac:dyDescent="0.25">
      <c r="A73" s="95"/>
      <c r="B73" s="132">
        <v>47</v>
      </c>
      <c r="C73" s="96" t="s">
        <v>269</v>
      </c>
      <c r="D73" s="184" t="s">
        <v>270</v>
      </c>
      <c r="E73" s="98">
        <v>16026</v>
      </c>
      <c r="F73" s="98">
        <v>16828</v>
      </c>
      <c r="G73" s="99">
        <v>0.94</v>
      </c>
      <c r="H73" s="100"/>
      <c r="I73" s="101">
        <v>1</v>
      </c>
      <c r="J73" s="268">
        <v>1</v>
      </c>
      <c r="K73" s="150">
        <v>1.4</v>
      </c>
      <c r="L73" s="150">
        <v>1.68</v>
      </c>
      <c r="M73" s="150">
        <v>2.23</v>
      </c>
      <c r="N73" s="153">
        <v>2.57</v>
      </c>
      <c r="O73" s="104">
        <v>50</v>
      </c>
      <c r="P73" s="105">
        <f>(O73/12*2*$E73*$G73*$I73*$K73*P$10)+(O73/12*10*$F73*$G73*$J73*$K73*P$10)</f>
        <v>1098487.1333333333</v>
      </c>
      <c r="Q73" s="154"/>
      <c r="R73" s="105">
        <f>(Q73/12*2*$E73*$G73*$I73*$K73*R$10)+(Q73/12*10*$F73*$G73*$J73*$K73*R$10)</f>
        <v>0</v>
      </c>
      <c r="S73" s="106"/>
      <c r="T73" s="105">
        <f>(S73/12*2*$E73*$G73*$I73*$K73*T$10)+(S73/12*10*$F73*$G73*$J73*$K73*T$10)</f>
        <v>0</v>
      </c>
      <c r="U73" s="104"/>
      <c r="V73" s="105">
        <f>(U73/12*2*$E73*$G73*$I73*$K73*V$10)+(U73/12*10*$F73*$G73*$J73*$K73*V$10)</f>
        <v>0</v>
      </c>
      <c r="W73" s="104"/>
      <c r="X73" s="105">
        <f>(W73/12*2*$E73*$G73*$I73*$K73*X$10)+(W73/12*10*$F73*$G73*$J73*$K73*X$10)</f>
        <v>0</v>
      </c>
      <c r="Y73" s="104"/>
      <c r="Z73" s="105">
        <f>(Y73/12*2*$E73*$G73*$I73*$K73*Z$10)+(Y73/12*10*$F73*$G73*$J73*$K73*Z$10)</f>
        <v>0</v>
      </c>
      <c r="AA73" s="106">
        <v>340</v>
      </c>
      <c r="AB73" s="105">
        <f>(AA73/12*2*$E73*$G73*$I73*$K73*AB$10)+(AA73/12*10*$F73*$G73*$J73*$K73*AB$10)</f>
        <v>7469712.5066666659</v>
      </c>
      <c r="AC73" s="106"/>
      <c r="AD73" s="105">
        <f>(AC73/12*2*$E73*$G73*$I73*$K73*AD$10)+(AC73/12*10*$F73*$G73*$J73*$K73*AD$10)</f>
        <v>0</v>
      </c>
      <c r="AE73" s="106"/>
      <c r="AF73" s="106">
        <f>SUM(AE73/12*2*$E73*$G73*$I73*$L73*$AF$10)+(AE73/12*10*$F73*$G73*$J73*$L73*$AF$10)</f>
        <v>0</v>
      </c>
      <c r="AG73" s="106">
        <v>160</v>
      </c>
      <c r="AH73" s="107">
        <f>SUM(AG73/12*2*$E73*$G73*$I73*$L73*$AH$10)+(AG73/12*10*$F73*$G73*$J73*$L73*$AH$10)</f>
        <v>4218190.5920000002</v>
      </c>
      <c r="AI73" s="104">
        <v>105</v>
      </c>
      <c r="AJ73" s="105">
        <f>(AI73/12*2*$E73*$G73*$I73*$K73*AJ$10)+(AI73/12*10*$F73*$G73*$J73*$K73*AJ$10)</f>
        <v>2306822.98</v>
      </c>
      <c r="AK73" s="104"/>
      <c r="AL73" s="105">
        <f>(AK73/12*2*$E73*$G73*$I73*$K73*AL$10)+(AK73/12*10*$F73*$G73*$J73*$K73*AL$10)</f>
        <v>0</v>
      </c>
      <c r="AM73" s="104"/>
      <c r="AN73" s="105">
        <f>(AM73/12*2*$E73*$G73*$I73*$K73*AN$10)+(AM73/12*10*$F73*$G73*$J73*$K73*AN$10)</f>
        <v>0</v>
      </c>
      <c r="AO73" s="104"/>
      <c r="AP73" s="105"/>
      <c r="AQ73" s="104">
        <v>100</v>
      </c>
      <c r="AR73" s="105">
        <f>(AQ73/12*2*$E73*$G73*$I73*$K73*AR$10)+(AQ73/12*10*$F73*$G73*$J73*$K73*AR$10)</f>
        <v>2196974.2666666666</v>
      </c>
      <c r="AS73" s="104">
        <v>530</v>
      </c>
      <c r="AT73" s="105">
        <f>(AS73/12*2*$E73*$G73*$I73*$K73*AT$10)+(AS73/12*10*$F73*$G73*$J73*$K73*AT$10)</f>
        <v>11643963.613333331</v>
      </c>
      <c r="AU73" s="104">
        <v>504</v>
      </c>
      <c r="AV73" s="105">
        <f>(AU73/12*2*$E73*$G73*$I73*$K73*AV$10)+(AU73/12*10*$F73*$G73*$J73*$K73*AV$10)</f>
        <v>11072750.303999998</v>
      </c>
      <c r="AW73" s="104">
        <v>304</v>
      </c>
      <c r="AX73" s="105">
        <f>(AW73/12*2*$E73*$G73*$I73*$K73*AX$10)+(AW73/12*10*$F73*$G73*$J73*$K73*AX$10)</f>
        <v>6678801.7706666663</v>
      </c>
      <c r="AY73" s="104">
        <f>470+128</f>
        <v>598</v>
      </c>
      <c r="AZ73" s="105">
        <f>(AY73/12*2*$E73*$G73*$I73*$K73*AZ$10)+(AY73/12*10*$F73*$G73*$J73*$K73*AZ$10)</f>
        <v>13137906.114666667</v>
      </c>
      <c r="BA73" s="104"/>
      <c r="BB73" s="105">
        <f>(BA73/12*2*$E73*$G73*$I73*$K73*BB$10)+(BA73/12*10*$F73*$G73*$J73*$K73*BB$10)</f>
        <v>0</v>
      </c>
      <c r="BC73" s="104">
        <v>224</v>
      </c>
      <c r="BD73" s="105">
        <f>(BC73/12*2*$E73*$G73*$I73*$K73*BD$10)+(BC73/12*10*$F73*$G73*$J73*$K73*BD$10)</f>
        <v>4921222.3573333332</v>
      </c>
      <c r="BE73" s="104"/>
      <c r="BF73" s="105">
        <f>(BE73/12*2*$E73*$G73*$I73*$K73*BF$10)+(BE73/12*10*$F73*$G73*$J73*$K73*BF$10)</f>
        <v>0</v>
      </c>
      <c r="BG73" s="104">
        <v>11</v>
      </c>
      <c r="BH73" s="105">
        <f>(BG73/12*2*$E73*$G73*$I73*$K73*BH$10)+(BG73/12*10*$F73*$G73*$J73*$K73*BH$10)</f>
        <v>241667.16933333332</v>
      </c>
      <c r="BI73" s="104"/>
      <c r="BJ73" s="105">
        <f>(BI73/12*2*$E73*$G73*$I73*$K73*BJ$10)+(BI73/12*10*$F73*$G73*$J73*$K73*BJ$10)</f>
        <v>0</v>
      </c>
      <c r="BK73" s="104"/>
      <c r="BL73" s="105">
        <f>(BK73/12*2*$E73*$G73*$I73*$K73*BL$10)+(BK73/12*10*$F73*$G73*$J73*$K73*BL$10)</f>
        <v>0</v>
      </c>
      <c r="BM73" s="104">
        <v>38</v>
      </c>
      <c r="BN73" s="105">
        <f>(BM73/12*2*$E73*$G73*$I73*$K73*BN$10)+(BM73/12*10*$F73*$G73*$J73*$K73*BN$10)</f>
        <v>834850.22133333329</v>
      </c>
      <c r="BO73" s="109">
        <v>60</v>
      </c>
      <c r="BP73" s="105">
        <f>(BO73/12*2*$E73*$G73*$I73*$K73*BP$10)+(BO73/12*10*$F73*$G73*$J73*$K73*BP$10)</f>
        <v>1318184.5599999998</v>
      </c>
      <c r="BQ73" s="104">
        <v>282</v>
      </c>
      <c r="BR73" s="105">
        <f>(BQ73/12*2*$E73*$G73*$I73*$K73*BR$10)+(BQ73/12*10*$F73*$G73*$J73*$K73*BR$10)</f>
        <v>6195467.4319999991</v>
      </c>
      <c r="BS73" s="106">
        <v>95</v>
      </c>
      <c r="BT73" s="105">
        <f>(BS73/12*2*$E73*$G73*$I73*$K73*BT$10)+(BS73/12*10*$F73*$G73*$J73*$K73*BT$10)</f>
        <v>2087125.5533333332</v>
      </c>
      <c r="BU73" s="104">
        <v>188</v>
      </c>
      <c r="BV73" s="105">
        <f>(BU73/12*2*$E73*$G73*$I73*$K73*BV$10)+(BU73/12*10*$F73*$G73*$J73*$K73*BV$10)</f>
        <v>4130311.6213333327</v>
      </c>
      <c r="BW73" s="104">
        <v>161</v>
      </c>
      <c r="BX73" s="105">
        <f>(BW73/12*2*$E73*$G73*$I73*$K73*BX$10)+(BW73/12*10*$F73*$G73*$J73*$K73*BX$10)</f>
        <v>3537128.5693333326</v>
      </c>
      <c r="BY73" s="104">
        <v>369</v>
      </c>
      <c r="BZ73" s="105">
        <f>(BY73/12*2*$E73*$G73*$I73*$K73*BZ$10)+(BY73/12*10*$F73*$G73*$J73*$K73*BZ$10)</f>
        <v>8106835.0439999988</v>
      </c>
      <c r="CA73" s="104">
        <v>500</v>
      </c>
      <c r="CB73" s="105">
        <f>(CA73/12*2*$E73*$G73*$I73*$K73*CB$10)+(CA73/12*10*$F73*$G73*$J73*$K73*CB$10)</f>
        <v>10984871.333333332</v>
      </c>
      <c r="CC73" s="106">
        <v>1300</v>
      </c>
      <c r="CD73" s="107">
        <f>SUM(CC73/12*2*$E73*$G73*$I73*$L73*$CD$10)+(CC73/12*10*$F73*$G73*$J73*$L73*$CD$10)</f>
        <v>34272798.560000002</v>
      </c>
      <c r="CE73" s="104"/>
      <c r="CF73" s="107">
        <f>SUM(CE73/12*2*$E73*$G73*$I73*$L73*CF$10)+(CE73/12*10*$F73*$G73*$J73*$L73*CF$10)</f>
        <v>0</v>
      </c>
      <c r="CG73" s="106">
        <v>470</v>
      </c>
      <c r="CH73" s="107">
        <f>SUM(CG73/12*2*$E73*$G73*$I73*$L73*CH$10)+(CG73/12*10*$F73*$G73*$J73*$L73*CH$10)</f>
        <v>12390934.863999998</v>
      </c>
      <c r="CI73" s="106">
        <v>350</v>
      </c>
      <c r="CJ73" s="107">
        <f>SUM(CI73/12*2*$E73*$G73*$I73*$L73*CJ$10)+(CI73/12*10*$F73*$G73*$J73*$L73*CJ$10)</f>
        <v>9227291.9199999999</v>
      </c>
      <c r="CK73" s="106"/>
      <c r="CL73" s="107"/>
      <c r="CM73" s="104">
        <v>765</v>
      </c>
      <c r="CN73" s="107">
        <f>SUM(CM73/12*2*$E73*$G73*$I73*$L73*CN$10)+(CM73/12*10*$F73*$G73*$J73*$L73*CN$10)</f>
        <v>20168223.767999999</v>
      </c>
      <c r="CO73" s="104">
        <v>90</v>
      </c>
      <c r="CP73" s="107">
        <f>SUM(CO73/12*2*$E73*$G73*$I73*$L73*CP$10)+(CO73/12*10*$F73*$G73*$J73*$L73*CP$10)</f>
        <v>2372732.2079999996</v>
      </c>
      <c r="CQ73" s="106">
        <v>140</v>
      </c>
      <c r="CR73" s="107">
        <f>SUM(CQ73/12*2*$E73*$G73*$I73*$L73*CR$10)+(CQ73/12*10*$F73*$G73*$J73*$L73*CR$10)</f>
        <v>3690916.7679999997</v>
      </c>
      <c r="CS73" s="104">
        <v>100</v>
      </c>
      <c r="CT73" s="107">
        <f>SUM(CS73/12*2*$E73*$G73*$I73*$L73*CT$10)+(CS73/12*10*$F73*$G73*$J73*$L73*CT$10)</f>
        <v>2636369.12</v>
      </c>
      <c r="CU73" s="104">
        <v>1030</v>
      </c>
      <c r="CV73" s="107">
        <f>SUM(CU73/12*2*$E73*$G73*$I73*$L73*CV$10)+(CU73/12*10*$F73*$G73*$J73*$L73*CV$10)</f>
        <v>27154601.935999997</v>
      </c>
      <c r="CW73" s="104">
        <v>80</v>
      </c>
      <c r="CX73" s="107">
        <f>SUM(CW73/12*2*$E73*$G73*$I73*$L73*CX$10)+(CW73/12*10*$F73*$G73*$J73*$L73*CX$10)</f>
        <v>2109095.2960000001</v>
      </c>
      <c r="CY73" s="104">
        <v>170</v>
      </c>
      <c r="CZ73" s="107">
        <f>SUM(CY73/12*2*$E73*$G73*$I73*$L73*CZ$10)+(CY73/12*10*$F73*$G73*$J73*$L73*CZ$10)</f>
        <v>4481827.5039999997</v>
      </c>
      <c r="DA73" s="104">
        <v>200</v>
      </c>
      <c r="DB73" s="107">
        <f>SUM(DA73/12*2*$E73*$G73*$I73*$L73*DB$10)+(DA73/12*10*$F73*$G73*$J73*$L73*DB$10)</f>
        <v>5272738.24</v>
      </c>
      <c r="DC73" s="104">
        <v>60</v>
      </c>
      <c r="DD73" s="107">
        <f>SUM(DC73/12*2*$E73*$G73*$I73*$L73*DD$10)+(DC73/12*10*$F73*$G73*$J73*$L73*DD$10)</f>
        <v>1581821.4719999998</v>
      </c>
      <c r="DE73" s="104">
        <v>50</v>
      </c>
      <c r="DF73" s="106">
        <v>546671.7000000003</v>
      </c>
      <c r="DG73" s="104">
        <v>10</v>
      </c>
      <c r="DH73" s="107">
        <f>SUM(DG73/12*2*$E73*$G73*$I73*$L73*DH$10)+(DG73/12*10*$F73*$G73*$J73*$L73*DH$10)</f>
        <v>263636.91200000001</v>
      </c>
      <c r="DI73" s="104"/>
      <c r="DJ73" s="107">
        <f>SUM(DI73/12*2*$E73*$G73*$I73*$M73*DJ$10)+(DI73/12*10*$F73*$G73*$J73*$M73*DJ$10)</f>
        <v>0</v>
      </c>
      <c r="DK73" s="104">
        <v>36</v>
      </c>
      <c r="DL73" s="107">
        <f>SUM(DK73/12*2*$E73*$G73*$I73*$N73*DL$10)+(DK73/12*10*$F73*$G73*$J73*$N73*DL$10)</f>
        <v>1451886.1367999997</v>
      </c>
      <c r="DM73" s="125"/>
      <c r="DN73" s="105"/>
      <c r="DO73" s="187">
        <v>17</v>
      </c>
      <c r="DP73" s="105">
        <f>(DO73/12*2*$E73*$G73*$I73*$K73*DP$10)+(DO73/12*10*$F73*$G73*$J73*$K73*DP$10)</f>
        <v>373485.62533333327</v>
      </c>
      <c r="DQ73" s="104"/>
      <c r="DR73" s="107"/>
      <c r="DS73" s="104"/>
      <c r="DT73" s="106"/>
      <c r="DU73" s="104"/>
      <c r="DV73" s="105">
        <f>(DU73/12*2*$E73*$G73*$I73*$K73*DV$10)+(DU73/12*10*$F73*$G73*$J73*$K73*DV$10)</f>
        <v>0</v>
      </c>
      <c r="DW73" s="104"/>
      <c r="DX73" s="105"/>
      <c r="DY73" s="104"/>
      <c r="DZ73" s="106"/>
      <c r="EA73" s="110"/>
      <c r="EB73" s="110"/>
      <c r="EC73" s="104"/>
      <c r="ED73" s="106">
        <f>(EC73/12*2*$E73*$G73*$I73*$K73)+(EC73/12*10*$F73*$G73*$J73*$K73)</f>
        <v>0</v>
      </c>
      <c r="EE73" s="104"/>
      <c r="EF73" s="104"/>
      <c r="EG73" s="104"/>
      <c r="EH73" s="111"/>
      <c r="EI73" s="112">
        <f>SUM(O73,Q73,S73,U73,W73,Y73,AA73,AC73,AE73,AG73,AI73,AK73,AM73,AO73,AQ73,AS73,AU73,AW73,AY73,BA73,BC73,BE73,BG73,BI73,BK73,BM73,BO73,BQ73,BS73,BU73,BW73,BY73,CA73,CC73,CE73,CG73,CI73,CK73,CM73,CO73,CQ73,CS73,CU73,CW73,CY73,DA73,DC73,DE73,DG73,DI73,DK73,DM73,DO73,DQ73,DS73,DU73,DW73,DY73,EA73,EC73,EE73)</f>
        <v>9487</v>
      </c>
      <c r="EJ73" s="112">
        <f>SUM(P73,R73,T73,V73,X73,Z73,AB73,AD73,AF73,AH73,AJ73,AL73,AN73,AP73,AR73,AT73,AV73,AX73,AZ73,BB73,BD73,BF73,BH73,BJ73,BL73,BN73,BP73,BR73,BT73,BV73,BX73,BZ73,CB73,CD73,CF73,CH73,CJ73,CL73,CN73,CP73,CR73,CT73,CV73,CX73,CZ73,DB73,DD73,DF73,DH73,DJ73,DL73,DN73,DP73,DR73,DT73,DV73,DX73,DZ73,EB73,ED73,EF73)</f>
        <v>230176305.17279997</v>
      </c>
    </row>
    <row r="74" spans="1:141" s="3" customFormat="1" ht="30" hidden="1" customHeight="1" x14ac:dyDescent="0.25">
      <c r="A74" s="95"/>
      <c r="B74" s="132">
        <v>48</v>
      </c>
      <c r="C74" s="96" t="s">
        <v>271</v>
      </c>
      <c r="D74" s="186" t="s">
        <v>272</v>
      </c>
      <c r="E74" s="98">
        <v>16026</v>
      </c>
      <c r="F74" s="98">
        <v>16828</v>
      </c>
      <c r="G74" s="99">
        <v>2.57</v>
      </c>
      <c r="H74" s="100"/>
      <c r="I74" s="101">
        <v>1</v>
      </c>
      <c r="J74" s="102"/>
      <c r="K74" s="150">
        <v>1.4</v>
      </c>
      <c r="L74" s="150">
        <v>1.68</v>
      </c>
      <c r="M74" s="150">
        <v>2.23</v>
      </c>
      <c r="N74" s="153">
        <v>2.57</v>
      </c>
      <c r="O74" s="104"/>
      <c r="P74" s="105">
        <f>(O74/12*2*$E74*$G74*$I74*$K74*P$10)+(O74/12*10*$F74*$G74*$I74*$K74*P$10)</f>
        <v>0</v>
      </c>
      <c r="Q74" s="154"/>
      <c r="R74" s="105">
        <f>(Q74/12*2*$E74*$G74*$I74*$K74*R$10)+(Q74/12*10*$F74*$G74*$I74*$K74*R$10)</f>
        <v>0</v>
      </c>
      <c r="S74" s="106"/>
      <c r="T74" s="105">
        <f>(S74/12*2*$E74*$G74*$I74*$K74*T$10)+(S74/12*10*$F74*$G74*$I74*$K74*T$10)</f>
        <v>0</v>
      </c>
      <c r="U74" s="104"/>
      <c r="V74" s="105">
        <f>(U74/12*2*$E74*$G74*$I74*$K74*V$10)+(U74/12*10*$F74*$G74*$I74*$K74*V$10)</f>
        <v>0</v>
      </c>
      <c r="W74" s="104"/>
      <c r="X74" s="105">
        <f>(W74/12*2*$E74*$G74*$I74*$K74*X$10)+(W74/12*10*$F74*$G74*$I74*$K74*X$10)</f>
        <v>0</v>
      </c>
      <c r="Y74" s="104"/>
      <c r="Z74" s="105">
        <f>(Y74/12*2*$E74*$G74*$I74*$K74*Z$10)+(Y74/12*10*$F74*$G74*$I74*$K74*Z$10)</f>
        <v>0</v>
      </c>
      <c r="AA74" s="106"/>
      <c r="AB74" s="105">
        <f>(AA74/12*2*$E74*$G74*$I74*$K74*AB$10)+(AA74/12*10*$F74*$G74*$I74*$K74*AB$10)</f>
        <v>0</v>
      </c>
      <c r="AC74" s="106"/>
      <c r="AD74" s="105">
        <f>(AC74/12*2*$E74*$G74*$I74*$K74*AD$10)+(AC74/12*10*$F74*$G74*$I74*$K74*AD$10)</f>
        <v>0</v>
      </c>
      <c r="AE74" s="106"/>
      <c r="AF74" s="106">
        <f>SUM(AE74/12*2*$E74*$G74*$I74*$L74*$AF$10)+(AE74/12*10*$F74*$G74*$I74*$L74*$AF$10)</f>
        <v>0</v>
      </c>
      <c r="AG74" s="106"/>
      <c r="AH74" s="107">
        <f>SUM(AG74/12*2*$E74*$G74*$I74*$L74*$AH$10)+(AG74/12*10*$F74*$G74*$I74*$L74*$AH$10)</f>
        <v>0</v>
      </c>
      <c r="AI74" s="104"/>
      <c r="AJ74" s="105">
        <f>(AI74/12*2*$E74*$G74*$I74*$K74*AJ$10)+(AI74/12*10*$F74*$G74*$I74*$K74*AJ$10)</f>
        <v>0</v>
      </c>
      <c r="AK74" s="104"/>
      <c r="AL74" s="105">
        <f>(AK74/12*2*$E74*$G74*$I74*$K74*AL$10)+(AK74/12*10*$F74*$G74*$I74*$K74*AL$10)</f>
        <v>0</v>
      </c>
      <c r="AM74" s="104"/>
      <c r="AN74" s="105">
        <f>(AM74/12*2*$E74*$G74*$I74*$K74*AN$10)+(AM74/12*10*$F74*$G74*$I74*$K74*AN$10)</f>
        <v>0</v>
      </c>
      <c r="AO74" s="104"/>
      <c r="AP74" s="105">
        <f>(AO74/12*2*$E74*$G74*$I74*$K74*AP$10)+(AO74/12*10*$F74*$G74*$I74*$K74*AP$10)</f>
        <v>0</v>
      </c>
      <c r="AQ74" s="104"/>
      <c r="AR74" s="105">
        <f>(AQ74/12*2*$E74*$G74*$I74*$K74*AR$10)+(AQ74/12*10*$F74*$G74*$I74*$K74*AR$10)</f>
        <v>0</v>
      </c>
      <c r="AS74" s="104"/>
      <c r="AT74" s="105">
        <f>(AS74/12*2*$E74*$G74*$I74*$K74*AT$10)+(AS74/12*10*$F74*$G74*$I74*$K74*AT$10)</f>
        <v>0</v>
      </c>
      <c r="AU74" s="104"/>
      <c r="AV74" s="105">
        <f>(AU74/12*2*$E74*$G74*$I74*$K74*AV$10)+(AU74/12*10*$F74*$G74*$I74*$K74*AV$10)</f>
        <v>0</v>
      </c>
      <c r="AW74" s="104"/>
      <c r="AX74" s="105">
        <f>(AW74/12*2*$E74*$G74*$I74*$K74*AX$10)+(AW74/12*10*$F74*$G74*$I74*$K74*AX$10)</f>
        <v>0</v>
      </c>
      <c r="AY74" s="104"/>
      <c r="AZ74" s="105">
        <f>(AY74/12*2*$E74*$G74*$I74*$K74*AZ$10)+(AY74/12*10*$F74*$G74*$I74*$K74*AZ$10)</f>
        <v>0</v>
      </c>
      <c r="BA74" s="104"/>
      <c r="BB74" s="105">
        <f>(BA74/12*2*$E74*$G74*$I74*$K74*BB$10)+(BA74/12*10*$F74*$G74*$I74*$K74*BB$10)</f>
        <v>0</v>
      </c>
      <c r="BC74" s="104"/>
      <c r="BD74" s="105">
        <f>(BC74/12*2*$E74*$G74*$I74*$K74*BD$10)+(BC74/12*10*$F74*$G74*$I74*$K74*BD$10)</f>
        <v>0</v>
      </c>
      <c r="BE74" s="104"/>
      <c r="BF74" s="105">
        <f>(BE74/12*2*$E74*$G74*$I74*$K74*BF$10)+(BE74/12*10*$F74*$G74*$I74*$K74*BF$10)</f>
        <v>0</v>
      </c>
      <c r="BG74" s="104"/>
      <c r="BH74" s="105">
        <f>(BG74/12*2*$E74*$G74*$I74*$K74*BH$10)+(BG74/12*10*$F74*$G74*$I74*$K74*BH$10)</f>
        <v>0</v>
      </c>
      <c r="BI74" s="104"/>
      <c r="BJ74" s="105">
        <f>(BI74/12*2*$E74*$G74*$I74*$K74*BJ$10)+(BI74/12*10*$F74*$G74*$I74*$K74*BJ$10)</f>
        <v>0</v>
      </c>
      <c r="BK74" s="104"/>
      <c r="BL74" s="105">
        <f>(BK74/12*2*$E74*$G74*$I74*$K74*BL$10)+(BK74/12*10*$F74*$G74*$I74*$K74*BL$10)</f>
        <v>0</v>
      </c>
      <c r="BM74" s="104"/>
      <c r="BN74" s="105">
        <f>(BM74/12*2*$E74*$G74*$I74*$K74*BN$10)+(BM74/12*10*$F74*$G74*$I74*$K74*BN$10)</f>
        <v>0</v>
      </c>
      <c r="BO74" s="109"/>
      <c r="BP74" s="105">
        <f>(BO74/12*2*$E74*$G74*$I74*$K74*BP$10)+(BO74/12*10*$F74*$G74*$I74*$K74*BP$10)</f>
        <v>0</v>
      </c>
      <c r="BQ74" s="104"/>
      <c r="BR74" s="105">
        <f>(BQ74/12*2*$E74*$G74*$I74*$K74*BR$10)+(BQ74/12*10*$F74*$G74*$I74*$K74*BR$10)</f>
        <v>0</v>
      </c>
      <c r="BS74" s="106"/>
      <c r="BT74" s="105">
        <f>(BS74/12*2*$E74*$G74*$I74*$K74*BT$10)+(BS74/12*10*$F74*$G74*$I74*$K74*BT$10)</f>
        <v>0</v>
      </c>
      <c r="BU74" s="104"/>
      <c r="BV74" s="105">
        <f>(BU74/12*2*$E74*$G74*$I74*$K74*BV$10)+(BU74/12*10*$F74*$G74*$I74*$K74*BV$10)</f>
        <v>0</v>
      </c>
      <c r="BW74" s="104"/>
      <c r="BX74" s="105">
        <f>(BW74/12*2*$E74*$G74*$I74*$K74*BX$10)+(BW74/12*10*$F74*$G74*$I74*$K74*BX$10)</f>
        <v>0</v>
      </c>
      <c r="BY74" s="104"/>
      <c r="BZ74" s="105">
        <f>(BY74/12*2*$E74*$G74*$I74*$K74*BZ$10)+(BY74/12*10*$F74*$G74*$I74*$K74*BZ$10)</f>
        <v>0</v>
      </c>
      <c r="CA74" s="104"/>
      <c r="CB74" s="105">
        <f>(CA74/12*2*$E74*$G74*$I74*$K74*CB$10)+(CA74/12*10*$F74*$G74*$I74*$K74*CB$10)</f>
        <v>0</v>
      </c>
      <c r="CC74" s="106"/>
      <c r="CD74" s="107">
        <f>SUM(CC74/12*2*$E74*$G74*$I74*$L74*CD$10)+(CC74/12*10*$F74*$G74*$I74*$L74*$CD$10)</f>
        <v>0</v>
      </c>
      <c r="CE74" s="104"/>
      <c r="CF74" s="107">
        <f>SUM(CE74/12*2*$E74*$G74*$I74*$L74*CF$10)+(CE74/12*10*$F74*$G74*$I74*$L74*CF$10)</f>
        <v>0</v>
      </c>
      <c r="CG74" s="106"/>
      <c r="CH74" s="107">
        <f>SUM(CG74/12*2*$E74*$G74*$I74*$L74*CH$10)+(CG74/12*10*$F74*$G74*$I74*$L74*CH$10)</f>
        <v>0</v>
      </c>
      <c r="CI74" s="106"/>
      <c r="CJ74" s="107">
        <f>SUM(CI74/12*2*$E74*$G74*$I74*$L74*CJ$10)+(CI74/12*10*$F74*$G74*$I74*$L74*CJ$10)</f>
        <v>0</v>
      </c>
      <c r="CK74" s="106"/>
      <c r="CL74" s="107">
        <f>SUM(CK74/12*2*$E74*$G74*$I74*$L74*CL$10)+(CK74/12*10*$F74*$G74*$I74*$L74*CL$10)</f>
        <v>0</v>
      </c>
      <c r="CM74" s="104"/>
      <c r="CN74" s="107">
        <f>SUM(CM74/12*2*$E74*$G74*$I74*$L74*CN$10)+(CM74/12*10*$F74*$G74*$I74*$L74*CN$10)</f>
        <v>0</v>
      </c>
      <c r="CO74" s="104"/>
      <c r="CP74" s="107">
        <f>SUM(CO74/12*2*$E74*$G74*$I74*$L74*CP$10)+(CO74/12*10*$F74*$G74*$I74*$L74*CP$10)</f>
        <v>0</v>
      </c>
      <c r="CQ74" s="106"/>
      <c r="CR74" s="107">
        <f>SUM(CQ74/12*2*$E74*$G74*$I74*$L74*CR$10)+(CQ74/12*10*$F74*$G74*$I74*$L74*CR$10)</f>
        <v>0</v>
      </c>
      <c r="CS74" s="104"/>
      <c r="CT74" s="107">
        <f>SUM(CS74/12*2*$E74*$G74*$I74*$L74*CT$10)+(CS74/12*10*$F74*$G74*$I74*$L74*CT$10)</f>
        <v>0</v>
      </c>
      <c r="CU74" s="104"/>
      <c r="CV74" s="107">
        <f>SUM(CU74/12*2*$E74*$G74*$I74*$L74*CV$10)+(CU74/12*10*$F74*$G74*$I74*$L74*CV$10)</f>
        <v>0</v>
      </c>
      <c r="CW74" s="104"/>
      <c r="CX74" s="107">
        <f>SUM(CW74/12*2*$E74*$G74*$I74*$L74*CX$10)+(CW74/12*10*$F74*$G74*$I74*$L74*CX$10)</f>
        <v>0</v>
      </c>
      <c r="CY74" s="104"/>
      <c r="CZ74" s="107">
        <f>SUM(CY74/12*2*$E74*$G74*$I74*$L74*CZ$10)+(CY74/12*10*$F74*$G74*$I74*$L74*CZ$10)</f>
        <v>0</v>
      </c>
      <c r="DA74" s="104"/>
      <c r="DB74" s="107">
        <f>SUM(DA74/12*2*$E74*$G74*$I74*$L74*DB$10)+(DA74/12*10*$F74*$G74*$I74*$L74*DB$10)</f>
        <v>0</v>
      </c>
      <c r="DC74" s="104"/>
      <c r="DD74" s="107">
        <f>SUM(DC74/12*2*$E74*$G74*$I74*$L74*DD$10)+(DC74/12*10*$F74*$G74*$I74*$L74*DD$10)</f>
        <v>0</v>
      </c>
      <c r="DE74" s="104"/>
      <c r="DF74" s="106">
        <f>SUM(DE74/12*2*$E74*$G74*$I74*$L74*DF$10)+(DE74/12*10*$F74*$G74*$I74*$L74*DF$10)</f>
        <v>0</v>
      </c>
      <c r="DG74" s="104"/>
      <c r="DH74" s="107">
        <f>SUM(DG74/12*2*$E74*$G74*$I74*$L74*DH$10)+(DG74/12*10*$F74*$G74*$I74*$L74*DH$10)</f>
        <v>0</v>
      </c>
      <c r="DI74" s="104"/>
      <c r="DJ74" s="107">
        <f>SUM(DI74/12*2*$E74*$G74*$I74*$M74*DJ$10)+(DI74/12*10*$F74*$G74*$I74*$M74*DJ$10)</f>
        <v>0</v>
      </c>
      <c r="DK74" s="104"/>
      <c r="DL74" s="107">
        <f>SUM(DK74/12*2*$E74*$G74*$I74*$N74*DL$10)+(DK74/12*10*$F74*$G74*$I74*$N74*DL$10)</f>
        <v>0</v>
      </c>
      <c r="DM74" s="104"/>
      <c r="DN74" s="105">
        <f>(DM74/12*2*$E74*$G74*$I74*$K74*DN$10)+(DM74/12*10*$F74*$G74*$I74*$K74*DN$10)</f>
        <v>0</v>
      </c>
      <c r="DO74" s="104"/>
      <c r="DP74" s="105">
        <f>(DO74/12*2*$E74*$G74*$I74*$K74*DP$10)+(DO74/12*10*$F74*$G74*$I74*$K74*DP$10)</f>
        <v>0</v>
      </c>
      <c r="DQ74" s="104"/>
      <c r="DR74" s="107">
        <f>SUM(DQ74/12*2*$E74*$G74*$I74)+(DQ74/12*10*$F74*$G74*$I74)</f>
        <v>0</v>
      </c>
      <c r="DS74" s="104"/>
      <c r="DT74" s="106"/>
      <c r="DU74" s="104"/>
      <c r="DV74" s="105">
        <f>(DU74/12*2*$E74*$G74*$I74*$K74*DV$10)+(DU74/12*10*$F74*$G74*$I74*$K74*DV$10)</f>
        <v>0</v>
      </c>
      <c r="DW74" s="104"/>
      <c r="DX74" s="105">
        <f>(DW74/12*2*$E74*$G74*$I74*$K74*DX$10)+(DW74/12*10*$F74*$G74*$I74*$K74*DX$10)</f>
        <v>0</v>
      </c>
      <c r="DY74" s="104"/>
      <c r="DZ74" s="106"/>
      <c r="EA74" s="110"/>
      <c r="EB74" s="110"/>
      <c r="EC74" s="125"/>
      <c r="ED74" s="106"/>
      <c r="EE74" s="125"/>
      <c r="EF74" s="125"/>
      <c r="EG74" s="125"/>
      <c r="EH74" s="111">
        <f>(EG74/12*2*$E74*$G74*$I74*$K74)+(EG74/12*10*$F74*$G74*$I74*$K74)</f>
        <v>0</v>
      </c>
      <c r="EI74" s="112">
        <f>SUM(O74,Q74,S74,U74,W74,Y74,AA74,AC74,AE74,AG74,AI74,AK74,AM74,AO74,AQ74,AS74,AU74,AW74,AY74,BA74,BC74,BE74,BG74,BI74,BK74,BM74,BO74,BQ74,BS74,BU74,BW74,BY74,CA74,CC74,CE74,CG74,CI74,CK74,CM74,CO74,CQ74,CS74,CU74,CW74,CY74,DA74,DC74,DE74,DG74,DI74,DK74,DM74,DO74,DQ74,DS74,DU74,DW74,DY74,EA74,EC74,EE74)</f>
        <v>0</v>
      </c>
      <c r="EJ74" s="112">
        <f>SUM(P74,R74,T74,V74,X74,Z74,AB74,AD74,AF74,AH74,AJ74,AL74,AN74,AP74,AR74,AT74,AV74,AX74,AZ74,BB74,BD74,BF74,BH74,BJ74,BL74,BN74,BP74,BR74,BT74,BV74,BX74,BZ74,CB74,CD74,CF74,CH74,CJ74,CL74,CN74,CP74,CR74,CT74,CV74,CX74,CZ74,DB74,DD74,DF74,DH74,DJ74,DL74,DN74,DP74,DR74,DT74,DV74,DX74,DZ74,EB74,ED74,EF74)</f>
        <v>0</v>
      </c>
    </row>
    <row r="75" spans="1:141" s="148" customFormat="1" ht="15" hidden="1" customHeight="1" x14ac:dyDescent="0.25">
      <c r="A75" s="87">
        <v>17</v>
      </c>
      <c r="B75" s="87"/>
      <c r="C75" s="86" t="s">
        <v>273</v>
      </c>
      <c r="D75" s="185" t="s">
        <v>274</v>
      </c>
      <c r="E75" s="98">
        <v>16026</v>
      </c>
      <c r="F75" s="98">
        <v>16828</v>
      </c>
      <c r="G75" s="156"/>
      <c r="H75" s="100"/>
      <c r="I75" s="90"/>
      <c r="J75" s="266"/>
      <c r="K75" s="157">
        <v>1.4</v>
      </c>
      <c r="L75" s="157">
        <v>1.68</v>
      </c>
      <c r="M75" s="157">
        <v>2.23</v>
      </c>
      <c r="N75" s="147">
        <v>2.57</v>
      </c>
      <c r="O75" s="131">
        <f t="shared" ref="O75:BZ75" si="121">O76</f>
        <v>0</v>
      </c>
      <c r="P75" s="131">
        <f t="shared" si="121"/>
        <v>0</v>
      </c>
      <c r="Q75" s="131">
        <f t="shared" si="121"/>
        <v>0</v>
      </c>
      <c r="R75" s="131">
        <f t="shared" si="121"/>
        <v>0</v>
      </c>
      <c r="S75" s="131">
        <f t="shared" si="121"/>
        <v>0</v>
      </c>
      <c r="T75" s="131">
        <f t="shared" si="121"/>
        <v>0</v>
      </c>
      <c r="U75" s="131">
        <f t="shared" si="121"/>
        <v>0</v>
      </c>
      <c r="V75" s="131">
        <f t="shared" si="121"/>
        <v>0</v>
      </c>
      <c r="W75" s="131">
        <f t="shared" si="121"/>
        <v>0</v>
      </c>
      <c r="X75" s="131">
        <f t="shared" si="121"/>
        <v>0</v>
      </c>
      <c r="Y75" s="131">
        <f t="shared" si="121"/>
        <v>0</v>
      </c>
      <c r="Z75" s="131">
        <f t="shared" si="121"/>
        <v>0</v>
      </c>
      <c r="AA75" s="131">
        <f t="shared" si="121"/>
        <v>0</v>
      </c>
      <c r="AB75" s="131">
        <f t="shared" si="121"/>
        <v>0</v>
      </c>
      <c r="AC75" s="131">
        <f t="shared" si="121"/>
        <v>0</v>
      </c>
      <c r="AD75" s="131">
        <f t="shared" si="121"/>
        <v>0</v>
      </c>
      <c r="AE75" s="131">
        <f t="shared" si="121"/>
        <v>0</v>
      </c>
      <c r="AF75" s="131">
        <f t="shared" si="121"/>
        <v>0</v>
      </c>
      <c r="AG75" s="131">
        <f t="shared" si="121"/>
        <v>0</v>
      </c>
      <c r="AH75" s="131">
        <f t="shared" si="121"/>
        <v>0</v>
      </c>
      <c r="AI75" s="131">
        <f t="shared" si="121"/>
        <v>0</v>
      </c>
      <c r="AJ75" s="131">
        <f t="shared" si="121"/>
        <v>0</v>
      </c>
      <c r="AK75" s="131">
        <f t="shared" si="121"/>
        <v>0</v>
      </c>
      <c r="AL75" s="131">
        <f t="shared" si="121"/>
        <v>0</v>
      </c>
      <c r="AM75" s="131">
        <f t="shared" si="121"/>
        <v>100</v>
      </c>
      <c r="AN75" s="131">
        <f t="shared" si="121"/>
        <v>4183599.9333333336</v>
      </c>
      <c r="AO75" s="131">
        <f t="shared" si="121"/>
        <v>0</v>
      </c>
      <c r="AP75" s="131">
        <f t="shared" si="121"/>
        <v>0</v>
      </c>
      <c r="AQ75" s="131">
        <f t="shared" si="121"/>
        <v>0</v>
      </c>
      <c r="AR75" s="131">
        <f t="shared" si="121"/>
        <v>0</v>
      </c>
      <c r="AS75" s="131">
        <f t="shared" si="121"/>
        <v>0</v>
      </c>
      <c r="AT75" s="131">
        <f t="shared" si="121"/>
        <v>0</v>
      </c>
      <c r="AU75" s="131">
        <f t="shared" si="121"/>
        <v>0</v>
      </c>
      <c r="AV75" s="131">
        <f t="shared" si="121"/>
        <v>0</v>
      </c>
      <c r="AW75" s="131">
        <f t="shared" si="121"/>
        <v>0</v>
      </c>
      <c r="AX75" s="131">
        <f t="shared" si="121"/>
        <v>0</v>
      </c>
      <c r="AY75" s="131">
        <f t="shared" si="121"/>
        <v>0</v>
      </c>
      <c r="AZ75" s="131">
        <f t="shared" si="121"/>
        <v>0</v>
      </c>
      <c r="BA75" s="131">
        <f t="shared" si="121"/>
        <v>0</v>
      </c>
      <c r="BB75" s="131">
        <f t="shared" si="121"/>
        <v>0</v>
      </c>
      <c r="BC75" s="131">
        <f t="shared" si="121"/>
        <v>0</v>
      </c>
      <c r="BD75" s="131">
        <f t="shared" si="121"/>
        <v>0</v>
      </c>
      <c r="BE75" s="131">
        <f t="shared" si="121"/>
        <v>0</v>
      </c>
      <c r="BF75" s="131">
        <f t="shared" si="121"/>
        <v>0</v>
      </c>
      <c r="BG75" s="131">
        <f t="shared" si="121"/>
        <v>6</v>
      </c>
      <c r="BH75" s="131">
        <f t="shared" si="121"/>
        <v>251015.99599999998</v>
      </c>
      <c r="BI75" s="131">
        <f t="shared" si="121"/>
        <v>0</v>
      </c>
      <c r="BJ75" s="131">
        <f t="shared" si="121"/>
        <v>0</v>
      </c>
      <c r="BK75" s="131">
        <f t="shared" si="121"/>
        <v>0</v>
      </c>
      <c r="BL75" s="131">
        <f t="shared" si="121"/>
        <v>0</v>
      </c>
      <c r="BM75" s="131">
        <f t="shared" si="121"/>
        <v>0</v>
      </c>
      <c r="BN75" s="131">
        <f t="shared" si="121"/>
        <v>0</v>
      </c>
      <c r="BO75" s="131">
        <f t="shared" si="121"/>
        <v>0</v>
      </c>
      <c r="BP75" s="131">
        <f t="shared" si="121"/>
        <v>0</v>
      </c>
      <c r="BQ75" s="131">
        <f t="shared" si="121"/>
        <v>0</v>
      </c>
      <c r="BR75" s="131">
        <f t="shared" si="121"/>
        <v>0</v>
      </c>
      <c r="BS75" s="131">
        <f t="shared" si="121"/>
        <v>0</v>
      </c>
      <c r="BT75" s="131">
        <f t="shared" si="121"/>
        <v>0</v>
      </c>
      <c r="BU75" s="131">
        <f t="shared" si="121"/>
        <v>0</v>
      </c>
      <c r="BV75" s="131">
        <f t="shared" si="121"/>
        <v>0</v>
      </c>
      <c r="BW75" s="131">
        <f t="shared" si="121"/>
        <v>0</v>
      </c>
      <c r="BX75" s="131">
        <f t="shared" si="121"/>
        <v>0</v>
      </c>
      <c r="BY75" s="131">
        <f t="shared" si="121"/>
        <v>0</v>
      </c>
      <c r="BZ75" s="131">
        <f t="shared" si="121"/>
        <v>0</v>
      </c>
      <c r="CA75" s="131">
        <f t="shared" ref="CA75:EJ75" si="122">CA76</f>
        <v>1</v>
      </c>
      <c r="CB75" s="131">
        <f t="shared" si="122"/>
        <v>41835.999333333326</v>
      </c>
      <c r="CC75" s="131">
        <f t="shared" si="122"/>
        <v>0</v>
      </c>
      <c r="CD75" s="131">
        <f t="shared" si="122"/>
        <v>0</v>
      </c>
      <c r="CE75" s="131">
        <f t="shared" si="122"/>
        <v>0</v>
      </c>
      <c r="CF75" s="131">
        <f t="shared" si="122"/>
        <v>0</v>
      </c>
      <c r="CG75" s="131">
        <f t="shared" si="122"/>
        <v>0</v>
      </c>
      <c r="CH75" s="131">
        <f t="shared" si="122"/>
        <v>0</v>
      </c>
      <c r="CI75" s="131">
        <f t="shared" si="122"/>
        <v>0</v>
      </c>
      <c r="CJ75" s="131">
        <f t="shared" si="122"/>
        <v>0</v>
      </c>
      <c r="CK75" s="131">
        <f t="shared" si="122"/>
        <v>0</v>
      </c>
      <c r="CL75" s="131">
        <f t="shared" si="122"/>
        <v>0</v>
      </c>
      <c r="CM75" s="131">
        <f t="shared" si="122"/>
        <v>0</v>
      </c>
      <c r="CN75" s="131">
        <f t="shared" si="122"/>
        <v>0</v>
      </c>
      <c r="CO75" s="131">
        <f t="shared" si="122"/>
        <v>0</v>
      </c>
      <c r="CP75" s="131">
        <f t="shared" si="122"/>
        <v>0</v>
      </c>
      <c r="CQ75" s="131">
        <f t="shared" si="122"/>
        <v>0</v>
      </c>
      <c r="CR75" s="131">
        <f t="shared" si="122"/>
        <v>0</v>
      </c>
      <c r="CS75" s="131">
        <f t="shared" si="122"/>
        <v>0</v>
      </c>
      <c r="CT75" s="131">
        <f t="shared" si="122"/>
        <v>0</v>
      </c>
      <c r="CU75" s="131">
        <f t="shared" si="122"/>
        <v>0</v>
      </c>
      <c r="CV75" s="131">
        <f t="shared" si="122"/>
        <v>0</v>
      </c>
      <c r="CW75" s="131">
        <f t="shared" si="122"/>
        <v>0</v>
      </c>
      <c r="CX75" s="131">
        <f t="shared" si="122"/>
        <v>0</v>
      </c>
      <c r="CY75" s="131">
        <f t="shared" si="122"/>
        <v>0</v>
      </c>
      <c r="CZ75" s="131">
        <f t="shared" si="122"/>
        <v>0</v>
      </c>
      <c r="DA75" s="131">
        <f t="shared" si="122"/>
        <v>0</v>
      </c>
      <c r="DB75" s="131">
        <f t="shared" si="122"/>
        <v>0</v>
      </c>
      <c r="DC75" s="131">
        <f t="shared" si="122"/>
        <v>0</v>
      </c>
      <c r="DD75" s="131">
        <f t="shared" si="122"/>
        <v>0</v>
      </c>
      <c r="DE75" s="131">
        <f t="shared" si="122"/>
        <v>0</v>
      </c>
      <c r="DF75" s="131">
        <f t="shared" si="122"/>
        <v>0</v>
      </c>
      <c r="DG75" s="131">
        <f t="shared" si="122"/>
        <v>0</v>
      </c>
      <c r="DH75" s="131">
        <f t="shared" si="122"/>
        <v>0</v>
      </c>
      <c r="DI75" s="131">
        <f t="shared" si="122"/>
        <v>0</v>
      </c>
      <c r="DJ75" s="131">
        <f t="shared" si="122"/>
        <v>0</v>
      </c>
      <c r="DK75" s="131">
        <f t="shared" si="122"/>
        <v>0</v>
      </c>
      <c r="DL75" s="131">
        <f t="shared" si="122"/>
        <v>0</v>
      </c>
      <c r="DM75" s="131">
        <f t="shared" si="122"/>
        <v>0</v>
      </c>
      <c r="DN75" s="131">
        <f t="shared" si="122"/>
        <v>0</v>
      </c>
      <c r="DO75" s="131">
        <f t="shared" si="122"/>
        <v>0</v>
      </c>
      <c r="DP75" s="131">
        <f t="shared" si="122"/>
        <v>0</v>
      </c>
      <c r="DQ75" s="131">
        <f t="shared" si="122"/>
        <v>0</v>
      </c>
      <c r="DR75" s="131">
        <f t="shared" si="122"/>
        <v>0</v>
      </c>
      <c r="DS75" s="131">
        <f t="shared" si="122"/>
        <v>0</v>
      </c>
      <c r="DT75" s="131">
        <f t="shared" si="122"/>
        <v>0</v>
      </c>
      <c r="DU75" s="131">
        <f t="shared" si="122"/>
        <v>0</v>
      </c>
      <c r="DV75" s="131">
        <f t="shared" si="122"/>
        <v>0</v>
      </c>
      <c r="DW75" s="131">
        <f t="shared" si="122"/>
        <v>0</v>
      </c>
      <c r="DX75" s="131">
        <f t="shared" si="122"/>
        <v>0</v>
      </c>
      <c r="DY75" s="131">
        <f t="shared" si="122"/>
        <v>0</v>
      </c>
      <c r="DZ75" s="131">
        <f t="shared" si="122"/>
        <v>0</v>
      </c>
      <c r="EA75" s="131">
        <f t="shared" si="122"/>
        <v>0</v>
      </c>
      <c r="EB75" s="131">
        <f t="shared" si="122"/>
        <v>0</v>
      </c>
      <c r="EC75" s="131">
        <f t="shared" si="122"/>
        <v>0</v>
      </c>
      <c r="ED75" s="131">
        <f t="shared" si="122"/>
        <v>0</v>
      </c>
      <c r="EE75" s="131">
        <f t="shared" si="122"/>
        <v>0</v>
      </c>
      <c r="EF75" s="131">
        <f t="shared" si="122"/>
        <v>0</v>
      </c>
      <c r="EG75" s="131"/>
      <c r="EH75" s="131"/>
      <c r="EI75" s="131">
        <f t="shared" si="122"/>
        <v>107</v>
      </c>
      <c r="EJ75" s="131">
        <f t="shared" si="122"/>
        <v>4476451.9286666671</v>
      </c>
    </row>
    <row r="76" spans="1:141" s="3" customFormat="1" ht="30" hidden="1" customHeight="1" x14ac:dyDescent="0.25">
      <c r="A76" s="95"/>
      <c r="B76" s="132">
        <v>49</v>
      </c>
      <c r="C76" s="96" t="s">
        <v>275</v>
      </c>
      <c r="D76" s="184" t="s">
        <v>276</v>
      </c>
      <c r="E76" s="98">
        <v>16026</v>
      </c>
      <c r="F76" s="98">
        <v>16828</v>
      </c>
      <c r="G76" s="99">
        <v>1.79</v>
      </c>
      <c r="H76" s="100"/>
      <c r="I76" s="101">
        <v>1</v>
      </c>
      <c r="J76" s="102"/>
      <c r="K76" s="150">
        <v>1.4</v>
      </c>
      <c r="L76" s="150">
        <v>1.68</v>
      </c>
      <c r="M76" s="150">
        <v>2.23</v>
      </c>
      <c r="N76" s="153">
        <v>2.57</v>
      </c>
      <c r="O76" s="104"/>
      <c r="P76" s="105">
        <f>(O76/12*2*$E76*$G76*$I76*$K76*P$10)+(O76/12*10*$F76*$G76*$I76*$K76*P$10)</f>
        <v>0</v>
      </c>
      <c r="Q76" s="154"/>
      <c r="R76" s="105">
        <f>(Q76/12*2*$E76*$G76*$I76*$K76*R$10)+(Q76/12*10*$F76*$G76*$I76*$K76*R$10)</f>
        <v>0</v>
      </c>
      <c r="S76" s="106"/>
      <c r="T76" s="105">
        <f>(S76/12*2*$E76*$G76*$I76*$K76*T$10)+(S76/12*10*$F76*$G76*$I76*$K76*T$10)</f>
        <v>0</v>
      </c>
      <c r="U76" s="104"/>
      <c r="V76" s="105">
        <f>(U76/12*2*$E76*$G76*$I76*$K76*V$10)+(U76/12*10*$F76*$G76*$I76*$K76*V$10)</f>
        <v>0</v>
      </c>
      <c r="W76" s="104"/>
      <c r="X76" s="105">
        <f>(W76/12*2*$E76*$G76*$I76*$K76*X$10)+(W76/12*10*$F76*$G76*$I76*$K76*X$10)</f>
        <v>0</v>
      </c>
      <c r="Y76" s="104"/>
      <c r="Z76" s="105">
        <f>(Y76/12*2*$E76*$G76*$I76*$K76*Z$10)+(Y76/12*10*$F76*$G76*$I76*$K76*Z$10)</f>
        <v>0</v>
      </c>
      <c r="AA76" s="106"/>
      <c r="AB76" s="105">
        <f>(AA76/12*2*$E76*$G76*$I76*$K76*AB$10)+(AA76/12*10*$F76*$G76*$I76*$K76*AB$10)</f>
        <v>0</v>
      </c>
      <c r="AC76" s="106"/>
      <c r="AD76" s="105">
        <f>(AC76/12*2*$E76*$G76*$I76*$K76*AD$10)+(AC76/12*10*$F76*$G76*$I76*$K76*AD$10)</f>
        <v>0</v>
      </c>
      <c r="AE76" s="106"/>
      <c r="AF76" s="106">
        <f>SUM(AE76/12*2*$E76*$G76*$I76*$L76*$AF$10)+(AE76/12*10*$F76*$G76*$I76*$L76*$AF$10)</f>
        <v>0</v>
      </c>
      <c r="AG76" s="106"/>
      <c r="AH76" s="107">
        <f>SUM(AG76/12*2*$E76*$G76*$I76*$L76*$AH$10)+(AG76/12*10*$F76*$G76*$I76*$L76*$AH$10)</f>
        <v>0</v>
      </c>
      <c r="AI76" s="104"/>
      <c r="AJ76" s="105">
        <f>(AI76/12*2*$E76*$G76*$I76*$K76*AJ$10)+(AI76/12*10*$F76*$G76*$I76*$K76*AJ$10)</f>
        <v>0</v>
      </c>
      <c r="AK76" s="104"/>
      <c r="AL76" s="105">
        <f>(AK76/12*2*$E76*$G76*$I76*$K76*AL$10)+(AK76/12*10*$F76*$G76*$I76*$K76*AL$10)</f>
        <v>0</v>
      </c>
      <c r="AM76" s="104">
        <v>100</v>
      </c>
      <c r="AN76" s="105">
        <f>(AM76/12*2*$E76*$G76*$I76*$K76*AN$10)+(AM76/12*10*$F76*$G76*$I76*$K76*AN$10)</f>
        <v>4183599.9333333336</v>
      </c>
      <c r="AO76" s="104"/>
      <c r="AP76" s="105">
        <f>(AO76/12*2*$E76*$G76*$I76*$K76*AP$10)+(AO76/12*10*$F76*$G76*$I76*$K76*AP$10)</f>
        <v>0</v>
      </c>
      <c r="AQ76" s="104"/>
      <c r="AR76" s="105">
        <f>(AQ76/12*2*$E76*$G76*$I76*$K76*AR$10)+(AQ76/12*10*$F76*$G76*$I76*$K76*AR$10)</f>
        <v>0</v>
      </c>
      <c r="AS76" s="104"/>
      <c r="AT76" s="105">
        <f>(AS76/12*2*$E76*$G76*$I76*$K76*AT$10)+(AS76/12*10*$F76*$G76*$I76*$K76*AT$10)</f>
        <v>0</v>
      </c>
      <c r="AU76" s="104"/>
      <c r="AV76" s="105">
        <f>(AU76/12*2*$E76*$G76*$I76*$K76*AV$10)+(AU76/12*10*$F76*$G76*$I76*$K76*AV$10)</f>
        <v>0</v>
      </c>
      <c r="AW76" s="104"/>
      <c r="AX76" s="105">
        <f>(AW76/12*2*$E76*$G76*$I76*$K76*AX$10)+(AW76/12*10*$F76*$G76*$I76*$K76*AX$10)</f>
        <v>0</v>
      </c>
      <c r="AY76" s="104"/>
      <c r="AZ76" s="105">
        <f>(AY76/12*2*$E76*$G76*$I76*$K76*AZ$10)+(AY76/12*10*$F76*$G76*$I76*$K76*AZ$10)</f>
        <v>0</v>
      </c>
      <c r="BA76" s="104"/>
      <c r="BB76" s="105">
        <f>(BA76/12*2*$E76*$G76*$I76*$K76*BB$10)+(BA76/12*10*$F76*$G76*$I76*$K76*BB$10)</f>
        <v>0</v>
      </c>
      <c r="BC76" s="104"/>
      <c r="BD76" s="105">
        <f>(BC76/12*2*$E76*$G76*$I76*$K76*BD$10)+(BC76/12*10*$F76*$G76*$I76*$K76*BD$10)</f>
        <v>0</v>
      </c>
      <c r="BE76" s="104"/>
      <c r="BF76" s="105">
        <f>(BE76/12*2*$E76*$G76*$I76*$K76*BF$10)+(BE76/12*10*$F76*$G76*$I76*$K76*BF$10)</f>
        <v>0</v>
      </c>
      <c r="BG76" s="104">
        <f>8-2</f>
        <v>6</v>
      </c>
      <c r="BH76" s="105">
        <f>(BG76/12*2*$E76*$G76*$I76*$K76*BH$10)+(BG76/12*10*$F76*$G76*$I76*$K76*BH$10)</f>
        <v>251015.99599999998</v>
      </c>
      <c r="BI76" s="104"/>
      <c r="BJ76" s="105">
        <f>(BI76/12*2*$E76*$G76*$I76*$K76*BJ$10)+(BI76/12*10*$F76*$G76*$I76*$K76*BJ$10)</f>
        <v>0</v>
      </c>
      <c r="BK76" s="104"/>
      <c r="BL76" s="105">
        <f>(BK76/12*2*$E76*$G76*$I76*$K76*BL$10)+(BK76/12*10*$F76*$G76*$I76*$K76*BL$10)</f>
        <v>0</v>
      </c>
      <c r="BM76" s="104"/>
      <c r="BN76" s="105">
        <f>(BM76/12*2*$E76*$G76*$I76*$K76*BN$10)+(BM76/12*10*$F76*$G76*$I76*$K76*BN$10)</f>
        <v>0</v>
      </c>
      <c r="BO76" s="109"/>
      <c r="BP76" s="105">
        <f>(BO76/12*2*$E76*$G76*$I76*$K76*BP$10)+(BO76/12*10*$F76*$G76*$I76*$K76*BP$10)</f>
        <v>0</v>
      </c>
      <c r="BQ76" s="104"/>
      <c r="BR76" s="105">
        <f>(BQ76/12*2*$E76*$G76*$I76*$K76*BR$10)+(BQ76/12*10*$F76*$G76*$I76*$K76*BR$10)</f>
        <v>0</v>
      </c>
      <c r="BS76" s="106"/>
      <c r="BT76" s="105">
        <f>(BS76/12*2*$E76*$G76*$I76*$K76*BT$10)+(BS76/12*10*$F76*$G76*$I76*$K76*BT$10)</f>
        <v>0</v>
      </c>
      <c r="BU76" s="104"/>
      <c r="BV76" s="105">
        <f>(BU76/12*2*$E76*$G76*$I76*$K76*BV$10)+(BU76/12*10*$F76*$G76*$I76*$K76*BV$10)</f>
        <v>0</v>
      </c>
      <c r="BW76" s="104"/>
      <c r="BX76" s="105">
        <f>(BW76/12*2*$E76*$G76*$I76*$K76*BX$10)+(BW76/12*10*$F76*$G76*$I76*$K76*BX$10)</f>
        <v>0</v>
      </c>
      <c r="BY76" s="104"/>
      <c r="BZ76" s="105">
        <f>(BY76/12*2*$E76*$G76*$I76*$K76*BZ$10)+(BY76/12*10*$F76*$G76*$I76*$K76*BZ$10)</f>
        <v>0</v>
      </c>
      <c r="CA76" s="104">
        <v>1</v>
      </c>
      <c r="CB76" s="105">
        <f>(CA76/12*2*$E76*$G76*$I76*$K76*CB$10)+(CA76/12*10*$F76*$G76*$I76*$K76*CB$10)</f>
        <v>41835.999333333326</v>
      </c>
      <c r="CC76" s="106"/>
      <c r="CD76" s="107">
        <f>SUM(CC76/12*2*$E76*$G76*$I76*$L76*CD$10)+(CC76/12*10*$F76*$G76*$I76*$L76*$CD$10)</f>
        <v>0</v>
      </c>
      <c r="CE76" s="104"/>
      <c r="CF76" s="107">
        <f>SUM(CE76/12*2*$E76*$G76*$I76*$L76*CF$10)+(CE76/12*10*$F76*$G76*$I76*$L76*CF$10)</f>
        <v>0</v>
      </c>
      <c r="CG76" s="106"/>
      <c r="CH76" s="107">
        <f>SUM(CG76/12*2*$E76*$G76*$I76*$L76*CH$10)+(CG76/12*10*$F76*$G76*$I76*$L76*CH$10)</f>
        <v>0</v>
      </c>
      <c r="CI76" s="106"/>
      <c r="CJ76" s="107">
        <f>SUM(CI76/12*2*$E76*$G76*$I76*$L76*CJ$10)+(CI76/12*10*$F76*$G76*$I76*$L76*CJ$10)</f>
        <v>0</v>
      </c>
      <c r="CK76" s="106"/>
      <c r="CL76" s="107">
        <f>SUM(CK76/12*2*$E76*$G76*$I76*$L76*CL$10)+(CK76/12*10*$F76*$G76*$I76*$L76*CL$10)</f>
        <v>0</v>
      </c>
      <c r="CM76" s="104"/>
      <c r="CN76" s="107">
        <f>SUM(CM76/12*2*$E76*$G76*$I76*$L76*CN$10)+(CM76/12*10*$F76*$G76*$I76*$L76*CN$10)</f>
        <v>0</v>
      </c>
      <c r="CO76" s="104"/>
      <c r="CP76" s="107">
        <f>SUM(CO76/12*2*$E76*$G76*$I76*$L76*CP$10)+(CO76/12*10*$F76*$G76*$I76*$L76*CP$10)</f>
        <v>0</v>
      </c>
      <c r="CQ76" s="106"/>
      <c r="CR76" s="107">
        <f>SUM(CQ76/12*2*$E76*$G76*$I76*$L76*CR$10)+(CQ76/12*10*$F76*$G76*$I76*$L76*CR$10)</f>
        <v>0</v>
      </c>
      <c r="CS76" s="104"/>
      <c r="CT76" s="107">
        <f>SUM(CS76/12*2*$E76*$G76*$I76*$L76*CT$10)+(CS76/12*10*$F76*$G76*$I76*$L76*CT$10)</f>
        <v>0</v>
      </c>
      <c r="CU76" s="104"/>
      <c r="CV76" s="107">
        <f>SUM(CU76/12*2*$E76*$G76*$I76*$L76*CV$10)+(CU76/12*10*$F76*$G76*$I76*$L76*CV$10)</f>
        <v>0</v>
      </c>
      <c r="CW76" s="104"/>
      <c r="CX76" s="107">
        <f>SUM(CW76/12*2*$E76*$G76*$I76*$L76*CX$10)+(CW76/12*10*$F76*$G76*$I76*$L76*CX$10)</f>
        <v>0</v>
      </c>
      <c r="CY76" s="104"/>
      <c r="CZ76" s="107">
        <f>SUM(CY76/12*2*$E76*$G76*$I76*$L76*CZ$10)+(CY76/12*10*$F76*$G76*$I76*$L76*CZ$10)</f>
        <v>0</v>
      </c>
      <c r="DA76" s="104"/>
      <c r="DB76" s="107">
        <f>SUM(DA76/12*2*$E76*$G76*$I76*$L76*DB$10)+(DA76/12*10*$F76*$G76*$I76*$L76*DB$10)</f>
        <v>0</v>
      </c>
      <c r="DC76" s="104"/>
      <c r="DD76" s="107">
        <f>SUM(DC76/12*2*$E76*$G76*$I76*$L76*DD$10)+(DC76/12*10*$F76*$G76*$I76*$L76*DD$10)</f>
        <v>0</v>
      </c>
      <c r="DE76" s="104"/>
      <c r="DF76" s="106">
        <f>SUM(DE76/12*2*$E76*$G76*$I76*$L76*DF$10)+(DE76/12*10*$F76*$G76*$I76*$L76*DF$10)</f>
        <v>0</v>
      </c>
      <c r="DG76" s="104"/>
      <c r="DH76" s="107">
        <f>SUM(DG76/12*2*$E76*$G76*$I76*$L76*DH$10)+(DG76/12*10*$F76*$G76*$I76*$L76*DH$10)</f>
        <v>0</v>
      </c>
      <c r="DI76" s="104"/>
      <c r="DJ76" s="107">
        <f>SUM(DI76/12*2*$E76*$G76*$I76*$M76*DJ$10)+(DI76/12*10*$F76*$G76*$I76*$M76*DJ$10)</f>
        <v>0</v>
      </c>
      <c r="DK76" s="104"/>
      <c r="DL76" s="107">
        <f>SUM(DK76/12*2*$E76*$G76*$I76*$N76*DL$10)+(DK76/12*10*$F76*$G76*$I76*$N76*DL$10)</f>
        <v>0</v>
      </c>
      <c r="DM76" s="104"/>
      <c r="DN76" s="105">
        <f>(DM76/12*2*$E76*$G76*$I76*$K76*DN$10)+(DM76/12*10*$F76*$G76*$I76*$K76*DN$10)</f>
        <v>0</v>
      </c>
      <c r="DO76" s="104"/>
      <c r="DP76" s="105">
        <f>(DO76/12*2*$E76*$G76*$I76*$K76*DP$10)+(DO76/12*10*$F76*$G76*$I76*$K76*DP$10)</f>
        <v>0</v>
      </c>
      <c r="DQ76" s="104"/>
      <c r="DR76" s="107">
        <f>SUM(DQ76/12*2*$E76*$G76*$I76)+(DQ76/12*10*$F76*$G76*$I76)</f>
        <v>0</v>
      </c>
      <c r="DS76" s="104"/>
      <c r="DT76" s="106"/>
      <c r="DU76" s="104"/>
      <c r="DV76" s="105">
        <f>(DU76/12*2*$E76*$G76*$I76*$K76*DV$10)+(DU76/12*10*$F76*$G76*$I76*$K76*DV$10)</f>
        <v>0</v>
      </c>
      <c r="DW76" s="104"/>
      <c r="DX76" s="105">
        <f>(DW76/12*2*$E76*$G76*$I76*$K76*DX$10)+(DW76/12*10*$F76*$G76*$I76*$K76*DX$10)</f>
        <v>0</v>
      </c>
      <c r="DY76" s="104"/>
      <c r="DZ76" s="106"/>
      <c r="EA76" s="110"/>
      <c r="EB76" s="110"/>
      <c r="EC76" s="125"/>
      <c r="ED76" s="106"/>
      <c r="EE76" s="125"/>
      <c r="EF76" s="125"/>
      <c r="EG76" s="125"/>
      <c r="EH76" s="111">
        <f>(EG76/12*2*$E76*$G76*$I76*$K76)+(EG76/12*10*$F76*$G76*$I76*$K76)</f>
        <v>0</v>
      </c>
      <c r="EI76" s="112">
        <f>SUM(O76,Q76,S76,U76,W76,Y76,AA76,AC76,AE76,AG76,AI76,AK76,AM76,AO76,AQ76,AS76,AU76,AW76,AY76,BA76,BC76,BE76,BG76,BI76,BK76,BM76,BO76,BQ76,BS76,BU76,BW76,BY76,CA76,CC76,CE76,CG76,CI76,CK76,CM76,CO76,CQ76,CS76,CU76,CW76,CY76,DA76,DC76,DE76,DG76,DI76,DK76,DM76,DO76,DQ76,DS76,DU76,DW76,DY76,EA76,EC76,EE76)</f>
        <v>107</v>
      </c>
      <c r="EJ76" s="112">
        <f>SUM(P76,R76,T76,V76,X76,Z76,AB76,AD76,AF76,AH76,AJ76,AL76,AN76,AP76,AR76,AT76,AV76,AX76,AZ76,BB76,BD76,BF76,BH76,BJ76,BL76,BN76,BP76,BR76,BT76,BV76,BX76,BZ76,CB76,CD76,CF76,CH76,CJ76,CL76,CN76,CP76,CR76,CT76,CV76,CX76,CZ76,DB76,DD76,DF76,DH76,DJ76,DL76,DN76,DP76,DR76,DT76,DV76,DX76,DZ76,EB76,ED76,EF76)</f>
        <v>4476451.9286666671</v>
      </c>
    </row>
    <row r="77" spans="1:141" s="148" customFormat="1" ht="18.75" x14ac:dyDescent="0.25">
      <c r="A77" s="87">
        <v>18</v>
      </c>
      <c r="B77" s="87"/>
      <c r="C77" s="86" t="s">
        <v>277</v>
      </c>
      <c r="D77" s="185" t="s">
        <v>278</v>
      </c>
      <c r="E77" s="98">
        <v>16026</v>
      </c>
      <c r="F77" s="98">
        <v>16828</v>
      </c>
      <c r="G77" s="156"/>
      <c r="H77" s="100"/>
      <c r="I77" s="90"/>
      <c r="J77" s="266"/>
      <c r="K77" s="157">
        <v>1.4</v>
      </c>
      <c r="L77" s="157">
        <v>1.68</v>
      </c>
      <c r="M77" s="157">
        <v>2.23</v>
      </c>
      <c r="N77" s="147">
        <v>2.57</v>
      </c>
      <c r="O77" s="131">
        <f t="shared" ref="O77:AA77" si="123">SUM(O78:O81)</f>
        <v>0</v>
      </c>
      <c r="P77" s="131">
        <f t="shared" si="123"/>
        <v>0</v>
      </c>
      <c r="Q77" s="131">
        <f t="shared" si="123"/>
        <v>0</v>
      </c>
      <c r="R77" s="131">
        <f>SUM(R78:R81)</f>
        <v>0</v>
      </c>
      <c r="S77" s="131">
        <f t="shared" si="123"/>
        <v>0</v>
      </c>
      <c r="T77" s="131">
        <f>SUM(T78:T81)</f>
        <v>0</v>
      </c>
      <c r="U77" s="131">
        <f t="shared" si="123"/>
        <v>0</v>
      </c>
      <c r="V77" s="131">
        <f>SUM(V78:V81)</f>
        <v>0</v>
      </c>
      <c r="W77" s="131">
        <f t="shared" si="123"/>
        <v>0</v>
      </c>
      <c r="X77" s="131">
        <f>SUM(X78:X81)</f>
        <v>0</v>
      </c>
      <c r="Y77" s="131">
        <f t="shared" si="123"/>
        <v>0</v>
      </c>
      <c r="Z77" s="131">
        <f>SUM(Z78:Z81)</f>
        <v>0</v>
      </c>
      <c r="AA77" s="131">
        <f t="shared" si="123"/>
        <v>2</v>
      </c>
      <c r="AB77" s="131">
        <f>SUM(AB78:AB81)</f>
        <v>37395.306666666664</v>
      </c>
      <c r="AC77" s="131">
        <f t="shared" ref="AC77:CN77" si="124">SUM(AC78:AC81)</f>
        <v>0</v>
      </c>
      <c r="AD77" s="131">
        <f t="shared" si="124"/>
        <v>0</v>
      </c>
      <c r="AE77" s="131">
        <f t="shared" si="124"/>
        <v>0</v>
      </c>
      <c r="AF77" s="131">
        <f t="shared" si="124"/>
        <v>0</v>
      </c>
      <c r="AG77" s="131">
        <f t="shared" si="124"/>
        <v>1</v>
      </c>
      <c r="AH77" s="131">
        <f t="shared" si="124"/>
        <v>22437.183999999997</v>
      </c>
      <c r="AI77" s="131">
        <f t="shared" si="124"/>
        <v>0</v>
      </c>
      <c r="AJ77" s="131">
        <f t="shared" si="124"/>
        <v>0</v>
      </c>
      <c r="AK77" s="131">
        <f t="shared" si="124"/>
        <v>0</v>
      </c>
      <c r="AL77" s="131">
        <f t="shared" si="124"/>
        <v>0</v>
      </c>
      <c r="AM77" s="131">
        <f t="shared" si="124"/>
        <v>0</v>
      </c>
      <c r="AN77" s="131">
        <f t="shared" si="124"/>
        <v>0</v>
      </c>
      <c r="AO77" s="131">
        <f t="shared" si="124"/>
        <v>0</v>
      </c>
      <c r="AP77" s="131">
        <f t="shared" si="124"/>
        <v>0</v>
      </c>
      <c r="AQ77" s="131">
        <f t="shared" si="124"/>
        <v>2</v>
      </c>
      <c r="AR77" s="131">
        <f t="shared" si="124"/>
        <v>37395.306666666664</v>
      </c>
      <c r="AS77" s="131">
        <f t="shared" si="124"/>
        <v>5</v>
      </c>
      <c r="AT77" s="131">
        <f t="shared" si="124"/>
        <v>93488.266666666663</v>
      </c>
      <c r="AU77" s="131">
        <f t="shared" si="124"/>
        <v>0</v>
      </c>
      <c r="AV77" s="131">
        <f t="shared" si="124"/>
        <v>0</v>
      </c>
      <c r="AW77" s="131">
        <f t="shared" si="124"/>
        <v>0</v>
      </c>
      <c r="AX77" s="131">
        <f t="shared" si="124"/>
        <v>0</v>
      </c>
      <c r="AY77" s="131">
        <f t="shared" si="124"/>
        <v>0</v>
      </c>
      <c r="AZ77" s="131">
        <f t="shared" si="124"/>
        <v>0</v>
      </c>
      <c r="BA77" s="131">
        <f t="shared" si="124"/>
        <v>0</v>
      </c>
      <c r="BB77" s="131">
        <f t="shared" si="124"/>
        <v>0</v>
      </c>
      <c r="BC77" s="131">
        <f t="shared" si="124"/>
        <v>0</v>
      </c>
      <c r="BD77" s="131">
        <f t="shared" si="124"/>
        <v>0</v>
      </c>
      <c r="BE77" s="131">
        <f t="shared" si="124"/>
        <v>0</v>
      </c>
      <c r="BF77" s="131">
        <f t="shared" si="124"/>
        <v>0</v>
      </c>
      <c r="BG77" s="131">
        <f t="shared" si="124"/>
        <v>7</v>
      </c>
      <c r="BH77" s="131">
        <f t="shared" si="124"/>
        <v>130883.57333333333</v>
      </c>
      <c r="BI77" s="131">
        <f t="shared" si="124"/>
        <v>0</v>
      </c>
      <c r="BJ77" s="131">
        <f t="shared" si="124"/>
        <v>0</v>
      </c>
      <c r="BK77" s="131">
        <f t="shared" si="124"/>
        <v>0</v>
      </c>
      <c r="BL77" s="131">
        <f t="shared" si="124"/>
        <v>0</v>
      </c>
      <c r="BM77" s="131">
        <f t="shared" si="124"/>
        <v>1</v>
      </c>
      <c r="BN77" s="131">
        <f t="shared" si="124"/>
        <v>37395.306666666664</v>
      </c>
      <c r="BO77" s="131">
        <f t="shared" si="124"/>
        <v>0</v>
      </c>
      <c r="BP77" s="131">
        <f t="shared" si="124"/>
        <v>0</v>
      </c>
      <c r="BQ77" s="131">
        <f t="shared" si="124"/>
        <v>1</v>
      </c>
      <c r="BR77" s="131">
        <f t="shared" si="124"/>
        <v>18697.653333333332</v>
      </c>
      <c r="BS77" s="131">
        <f t="shared" si="124"/>
        <v>0</v>
      </c>
      <c r="BT77" s="131">
        <f t="shared" si="124"/>
        <v>0</v>
      </c>
      <c r="BU77" s="131">
        <f t="shared" si="124"/>
        <v>15</v>
      </c>
      <c r="BV77" s="131">
        <f t="shared" si="124"/>
        <v>280464.8</v>
      </c>
      <c r="BW77" s="131">
        <f t="shared" si="124"/>
        <v>0</v>
      </c>
      <c r="BX77" s="131">
        <f t="shared" si="124"/>
        <v>0</v>
      </c>
      <c r="BY77" s="131">
        <f t="shared" si="124"/>
        <v>3</v>
      </c>
      <c r="BZ77" s="131">
        <f t="shared" si="124"/>
        <v>56092.959999999992</v>
      </c>
      <c r="CA77" s="131">
        <f t="shared" si="124"/>
        <v>10</v>
      </c>
      <c r="CB77" s="131">
        <f t="shared" si="124"/>
        <v>224371.83999999997</v>
      </c>
      <c r="CC77" s="131">
        <f t="shared" si="124"/>
        <v>15</v>
      </c>
      <c r="CD77" s="131">
        <f t="shared" si="124"/>
        <v>336557.75999999995</v>
      </c>
      <c r="CE77" s="131">
        <f t="shared" si="124"/>
        <v>0</v>
      </c>
      <c r="CF77" s="131">
        <f t="shared" si="124"/>
        <v>0</v>
      </c>
      <c r="CG77" s="131">
        <f t="shared" si="124"/>
        <v>0</v>
      </c>
      <c r="CH77" s="131">
        <f t="shared" si="124"/>
        <v>0</v>
      </c>
      <c r="CI77" s="131">
        <f t="shared" si="124"/>
        <v>0</v>
      </c>
      <c r="CJ77" s="131">
        <f t="shared" si="124"/>
        <v>0</v>
      </c>
      <c r="CK77" s="131">
        <f t="shared" si="124"/>
        <v>0</v>
      </c>
      <c r="CL77" s="131">
        <f t="shared" si="124"/>
        <v>0</v>
      </c>
      <c r="CM77" s="131">
        <f t="shared" si="124"/>
        <v>0</v>
      </c>
      <c r="CN77" s="131">
        <f t="shared" si="124"/>
        <v>0</v>
      </c>
      <c r="CO77" s="131">
        <f t="shared" ref="CO77:EJ77" si="125">SUM(CO78:CO81)</f>
        <v>0</v>
      </c>
      <c r="CP77" s="131">
        <f t="shared" si="125"/>
        <v>0</v>
      </c>
      <c r="CQ77" s="131">
        <f t="shared" si="125"/>
        <v>12</v>
      </c>
      <c r="CR77" s="131">
        <f t="shared" si="125"/>
        <v>269246.20799999998</v>
      </c>
      <c r="CS77" s="131">
        <f t="shared" si="125"/>
        <v>0</v>
      </c>
      <c r="CT77" s="131">
        <f t="shared" si="125"/>
        <v>0</v>
      </c>
      <c r="CU77" s="131">
        <f t="shared" si="125"/>
        <v>6</v>
      </c>
      <c r="CV77" s="131">
        <f t="shared" si="125"/>
        <v>134623.10399999999</v>
      </c>
      <c r="CW77" s="131">
        <f t="shared" si="125"/>
        <v>0</v>
      </c>
      <c r="CX77" s="131">
        <f t="shared" si="125"/>
        <v>0</v>
      </c>
      <c r="CY77" s="131">
        <f t="shared" si="125"/>
        <v>6</v>
      </c>
      <c r="CZ77" s="131">
        <f t="shared" si="125"/>
        <v>134623.10399999999</v>
      </c>
      <c r="DA77" s="131">
        <f t="shared" si="125"/>
        <v>0</v>
      </c>
      <c r="DB77" s="131">
        <f t="shared" si="125"/>
        <v>0</v>
      </c>
      <c r="DC77" s="131">
        <f t="shared" si="125"/>
        <v>0</v>
      </c>
      <c r="DD77" s="131">
        <f t="shared" si="125"/>
        <v>0</v>
      </c>
      <c r="DE77" s="131">
        <f t="shared" si="125"/>
        <v>12</v>
      </c>
      <c r="DF77" s="131">
        <f t="shared" si="125"/>
        <v>45233.66</v>
      </c>
      <c r="DG77" s="131">
        <f t="shared" si="125"/>
        <v>1</v>
      </c>
      <c r="DH77" s="131">
        <f t="shared" si="125"/>
        <v>22437.183999999997</v>
      </c>
      <c r="DI77" s="131">
        <f t="shared" si="125"/>
        <v>0</v>
      </c>
      <c r="DJ77" s="131">
        <f t="shared" si="125"/>
        <v>0</v>
      </c>
      <c r="DK77" s="131">
        <f t="shared" si="125"/>
        <v>0</v>
      </c>
      <c r="DL77" s="131">
        <f t="shared" si="125"/>
        <v>0</v>
      </c>
      <c r="DM77" s="131">
        <f t="shared" si="125"/>
        <v>0</v>
      </c>
      <c r="DN77" s="131">
        <f t="shared" si="125"/>
        <v>0</v>
      </c>
      <c r="DO77" s="131">
        <f t="shared" si="125"/>
        <v>0</v>
      </c>
      <c r="DP77" s="131">
        <f t="shared" si="125"/>
        <v>0</v>
      </c>
      <c r="DQ77" s="131">
        <f t="shared" si="125"/>
        <v>2</v>
      </c>
      <c r="DR77" s="131">
        <f t="shared" si="125"/>
        <v>53421.866666666669</v>
      </c>
      <c r="DS77" s="131">
        <f t="shared" si="125"/>
        <v>0</v>
      </c>
      <c r="DT77" s="131">
        <f t="shared" si="125"/>
        <v>0</v>
      </c>
      <c r="DU77" s="131">
        <f t="shared" si="125"/>
        <v>0</v>
      </c>
      <c r="DV77" s="131">
        <f t="shared" si="125"/>
        <v>0</v>
      </c>
      <c r="DW77" s="131">
        <f t="shared" si="125"/>
        <v>0</v>
      </c>
      <c r="DX77" s="131">
        <f t="shared" si="125"/>
        <v>0</v>
      </c>
      <c r="DY77" s="131">
        <f t="shared" si="125"/>
        <v>0</v>
      </c>
      <c r="DZ77" s="131">
        <f t="shared" si="125"/>
        <v>0</v>
      </c>
      <c r="EA77" s="131">
        <f t="shared" si="125"/>
        <v>0</v>
      </c>
      <c r="EB77" s="131">
        <f t="shared" si="125"/>
        <v>0</v>
      </c>
      <c r="EC77" s="131">
        <f t="shared" si="125"/>
        <v>0</v>
      </c>
      <c r="ED77" s="131">
        <f t="shared" si="125"/>
        <v>0</v>
      </c>
      <c r="EE77" s="131">
        <f t="shared" si="125"/>
        <v>0</v>
      </c>
      <c r="EF77" s="131">
        <f t="shared" si="125"/>
        <v>0</v>
      </c>
      <c r="EG77" s="131"/>
      <c r="EH77" s="131"/>
      <c r="EI77" s="131">
        <f t="shared" si="125"/>
        <v>101</v>
      </c>
      <c r="EJ77" s="131">
        <f t="shared" si="125"/>
        <v>1934765.0839999996</v>
      </c>
    </row>
    <row r="78" spans="1:141" s="160" customFormat="1" ht="30" hidden="1" customHeight="1" x14ac:dyDescent="0.25">
      <c r="A78" s="86"/>
      <c r="B78" s="86">
        <v>50</v>
      </c>
      <c r="C78" s="96" t="s">
        <v>279</v>
      </c>
      <c r="D78" s="186" t="s">
        <v>280</v>
      </c>
      <c r="E78" s="98">
        <v>16026</v>
      </c>
      <c r="F78" s="98">
        <v>16828</v>
      </c>
      <c r="G78" s="99">
        <v>1.6</v>
      </c>
      <c r="H78" s="100"/>
      <c r="I78" s="101">
        <v>1</v>
      </c>
      <c r="J78" s="102"/>
      <c r="K78" s="150">
        <v>1.4</v>
      </c>
      <c r="L78" s="150">
        <v>1.68</v>
      </c>
      <c r="M78" s="150">
        <v>2.23</v>
      </c>
      <c r="N78" s="153">
        <v>2.57</v>
      </c>
      <c r="O78" s="104"/>
      <c r="P78" s="105">
        <f>(O78/12*2*$E78*$G78*$I78*$K78*P$10)+(O78/12*10*$F78*$G78*$I78*$K78*P$10)</f>
        <v>0</v>
      </c>
      <c r="Q78" s="154"/>
      <c r="R78" s="105">
        <f>(Q78/12*2*$E78*$G78*$I78*$K78*R$10)+(Q78/12*10*$F78*$G78*$I78*$K78*R$10)</f>
        <v>0</v>
      </c>
      <c r="S78" s="106">
        <v>0</v>
      </c>
      <c r="T78" s="105">
        <f>(S78/12*2*$E78*$G78*$I78*$K78*T$10)+(S78/12*10*$F78*$G78*$I78*$K78*T$10)</f>
        <v>0</v>
      </c>
      <c r="U78" s="104"/>
      <c r="V78" s="105">
        <f>(U78/12*2*$E78*$G78*$I78*$K78*V$10)+(U78/12*10*$F78*$G78*$I78*$K78*V$10)</f>
        <v>0</v>
      </c>
      <c r="W78" s="104"/>
      <c r="X78" s="105">
        <f>(W78/12*2*$E78*$G78*$I78*$K78*X$10)+(W78/12*10*$F78*$G78*$I78*$K78*X$10)</f>
        <v>0</v>
      </c>
      <c r="Y78" s="104"/>
      <c r="Z78" s="105">
        <f>(Y78/12*2*$E78*$G78*$I78*$K78*Z$10)+(Y78/12*10*$F78*$G78*$I78*$K78*Z$10)</f>
        <v>0</v>
      </c>
      <c r="AA78" s="106"/>
      <c r="AB78" s="105">
        <f>(AA78/12*2*$E78*$G78*$I78*$K78*AB$10)+(AA78/12*10*$F78*$G78*$I78*$K78*AB$10)</f>
        <v>0</v>
      </c>
      <c r="AC78" s="106"/>
      <c r="AD78" s="105">
        <f>(AC78/12*2*$E78*$G78*$I78*$K78*AD$10)+(AC78/12*10*$F78*$G78*$I78*$K78*AD$10)</f>
        <v>0</v>
      </c>
      <c r="AE78" s="106"/>
      <c r="AF78" s="106">
        <f>SUM(AE78/12*2*$E78*$G78*$I78*$L78*$AF$10)+(AE78/12*10*$F78*$G78*$I78*$L78*$AF$10)</f>
        <v>0</v>
      </c>
      <c r="AG78" s="106"/>
      <c r="AH78" s="107">
        <f>SUM(AG78/12*2*$E78*$G78*$I78*$L78*$AH$10)+(AG78/12*10*$F78*$G78*$I78*$L78*$AH$10)</f>
        <v>0</v>
      </c>
      <c r="AI78" s="104"/>
      <c r="AJ78" s="105">
        <f>(AI78/12*2*$E78*$G78*$I78*$K78*AJ$10)+(AI78/12*10*$F78*$G78*$I78*$K78*AJ$10)</f>
        <v>0</v>
      </c>
      <c r="AK78" s="104">
        <v>0</v>
      </c>
      <c r="AL78" s="105">
        <f>(AK78/12*2*$E78*$G78*$I78*$K78*AL$10)+(AK78/12*10*$F78*$G78*$I78*$K78*AL$10)</f>
        <v>0</v>
      </c>
      <c r="AM78" s="104"/>
      <c r="AN78" s="105">
        <f>(AM78/12*2*$E78*$G78*$I78*$K78*AN$10)+(AM78/12*10*$F78*$G78*$I78*$K78*AN$10)</f>
        <v>0</v>
      </c>
      <c r="AO78" s="104"/>
      <c r="AP78" s="105">
        <f>(AO78/12*2*$E78*$G78*$I78*$K78*AP$10)+(AO78/12*10*$F78*$G78*$I78*$K78*AP$10)</f>
        <v>0</v>
      </c>
      <c r="AQ78" s="104"/>
      <c r="AR78" s="105">
        <f>(AQ78/12*2*$E78*$G78*$I78*$K78*AR$10)+(AQ78/12*10*$F78*$G78*$I78*$K78*AR$10)</f>
        <v>0</v>
      </c>
      <c r="AS78" s="104"/>
      <c r="AT78" s="105">
        <f>(AS78/12*2*$E78*$G78*$I78*$K78*AT$10)+(AS78/12*10*$F78*$G78*$I78*$K78*AT$10)</f>
        <v>0</v>
      </c>
      <c r="AU78" s="104"/>
      <c r="AV78" s="105">
        <f>(AU78/12*2*$E78*$G78*$I78*$K78*AV$10)+(AU78/12*10*$F78*$G78*$I78*$K78*AV$10)</f>
        <v>0</v>
      </c>
      <c r="AW78" s="104"/>
      <c r="AX78" s="105">
        <f>(AW78/12*2*$E78*$G78*$I78*$K78*AX$10)+(AW78/12*10*$F78*$G78*$I78*$K78*AX$10)</f>
        <v>0</v>
      </c>
      <c r="AY78" s="104"/>
      <c r="AZ78" s="105">
        <f>(AY78/12*2*$E78*$G78*$I78*$K78*AZ$10)+(AY78/12*10*$F78*$G78*$I78*$K78*AZ$10)</f>
        <v>0</v>
      </c>
      <c r="BA78" s="104"/>
      <c r="BB78" s="105">
        <f>(BA78/12*2*$E78*$G78*$I78*$K78*BB$10)+(BA78/12*10*$F78*$G78*$I78*$K78*BB$10)</f>
        <v>0</v>
      </c>
      <c r="BC78" s="104"/>
      <c r="BD78" s="105">
        <f>(BC78/12*2*$E78*$G78*$I78*$K78*BD$10)+(BC78/12*10*$F78*$G78*$I78*$K78*BD$10)</f>
        <v>0</v>
      </c>
      <c r="BE78" s="104"/>
      <c r="BF78" s="105">
        <f>(BE78/12*2*$E78*$G78*$I78*$K78*BF$10)+(BE78/12*10*$F78*$G78*$I78*$K78*BF$10)</f>
        <v>0</v>
      </c>
      <c r="BG78" s="104"/>
      <c r="BH78" s="105">
        <f>(BG78/12*2*$E78*$G78*$I78*$K78*BH$10)+(BG78/12*10*$F78*$G78*$I78*$K78*BH$10)</f>
        <v>0</v>
      </c>
      <c r="BI78" s="104"/>
      <c r="BJ78" s="105">
        <f>(BI78/12*2*$E78*$G78*$I78*$K78*BJ$10)+(BI78/12*10*$F78*$G78*$I78*$K78*BJ$10)</f>
        <v>0</v>
      </c>
      <c r="BK78" s="104"/>
      <c r="BL78" s="105">
        <f>(BK78/12*2*$E78*$G78*$I78*$K78*BL$10)+(BK78/12*10*$F78*$G78*$I78*$K78*BL$10)</f>
        <v>0</v>
      </c>
      <c r="BM78" s="104">
        <v>1</v>
      </c>
      <c r="BN78" s="105">
        <f>(BM78/12*2*$E78*$G78*$I78*$K78*BN$10)+(BM78/12*10*$F78*$G78*$I78*$K78*BN$10)</f>
        <v>37395.306666666664</v>
      </c>
      <c r="BO78" s="109"/>
      <c r="BP78" s="105">
        <f>(BO78/12*2*$E78*$G78*$I78*$K78*BP$10)+(BO78/12*10*$F78*$G78*$I78*$K78*BP$10)</f>
        <v>0</v>
      </c>
      <c r="BQ78" s="104"/>
      <c r="BR78" s="105">
        <f>(BQ78/12*2*$E78*$G78*$I78*$K78*BR$10)+(BQ78/12*10*$F78*$G78*$I78*$K78*BR$10)</f>
        <v>0</v>
      </c>
      <c r="BS78" s="106"/>
      <c r="BT78" s="105">
        <f>(BS78/12*2*$E78*$G78*$I78*$K78*BT$10)+(BS78/12*10*$F78*$G78*$I78*$K78*BT$10)</f>
        <v>0</v>
      </c>
      <c r="BU78" s="104"/>
      <c r="BV78" s="105">
        <f>(BU78/12*2*$E78*$G78*$I78*$K78*BV$10)+(BU78/12*10*$F78*$G78*$I78*$K78*BV$10)</f>
        <v>0</v>
      </c>
      <c r="BW78" s="104"/>
      <c r="BX78" s="105">
        <f>(BW78/12*2*$E78*$G78*$I78*$K78*BX$10)+(BW78/12*10*$F78*$G78*$I78*$K78*BX$10)</f>
        <v>0</v>
      </c>
      <c r="BY78" s="104"/>
      <c r="BZ78" s="105">
        <f>(BY78/12*2*$E78*$G78*$I78*$K78*BZ$10)+(BY78/12*10*$F78*$G78*$I78*$K78*BZ$10)</f>
        <v>0</v>
      </c>
      <c r="CA78" s="104">
        <v>2</v>
      </c>
      <c r="CB78" s="105">
        <f>(CA78/12*2*$E78*$G78*$I78*$K78*CB$10)+(CA78/12*10*$F78*$G78*$I78*$K78*CB$10)</f>
        <v>74790.613333333327</v>
      </c>
      <c r="CC78" s="106"/>
      <c r="CD78" s="107">
        <f>SUM(CC78/12*2*$E78*$G78*$I78*$L78*CD$10)+(CC78/12*10*$F78*$G78*$I78*$L78*$CD$10)</f>
        <v>0</v>
      </c>
      <c r="CE78" s="104"/>
      <c r="CF78" s="107">
        <f>SUM(CE78/12*2*$E78*$G78*$I78*$L78*CF$10)+(CE78/12*10*$F78*$G78*$I78*$L78*CF$10)</f>
        <v>0</v>
      </c>
      <c r="CG78" s="106"/>
      <c r="CH78" s="107">
        <f>SUM(CG78/12*2*$E78*$G78*$I78*$L78*CH$10)+(CG78/12*10*$F78*$G78*$I78*$L78*CH$10)</f>
        <v>0</v>
      </c>
      <c r="CI78" s="106"/>
      <c r="CJ78" s="107">
        <f>SUM(CI78/12*2*$E78*$G78*$I78*$L78*CJ$10)+(CI78/12*10*$F78*$G78*$I78*$L78*CJ$10)</f>
        <v>0</v>
      </c>
      <c r="CK78" s="106"/>
      <c r="CL78" s="107">
        <f>SUM(CK78/12*2*$E78*$G78*$I78*$L78*CL$10)+(CK78/12*10*$F78*$G78*$I78*$L78*CL$10)</f>
        <v>0</v>
      </c>
      <c r="CM78" s="104"/>
      <c r="CN78" s="107">
        <f>SUM(CM78/12*2*$E78*$G78*$I78*$L78*CN$10)+(CM78/12*10*$F78*$G78*$I78*$L78*CN$10)</f>
        <v>0</v>
      </c>
      <c r="CO78" s="104"/>
      <c r="CP78" s="107">
        <f>SUM(CO78/12*2*$E78*$G78*$I78*$L78*CP$10)+(CO78/12*10*$F78*$G78*$I78*$L78*CP$10)</f>
        <v>0</v>
      </c>
      <c r="CQ78" s="106"/>
      <c r="CR78" s="107">
        <f>SUM(CQ78/12*2*$E78*$G78*$I78*$L78*CR$10)+(CQ78/12*10*$F78*$G78*$I78*$L78*CR$10)</f>
        <v>0</v>
      </c>
      <c r="CS78" s="104"/>
      <c r="CT78" s="107">
        <f>SUM(CS78/12*2*$E78*$G78*$I78*$L78*CT$10)+(CS78/12*10*$F78*$G78*$I78*$L78*CT$10)</f>
        <v>0</v>
      </c>
      <c r="CU78" s="104"/>
      <c r="CV78" s="107">
        <f>SUM(CU78/12*2*$E78*$G78*$I78*$L78*CV$10)+(CU78/12*10*$F78*$G78*$I78*$L78*CV$10)</f>
        <v>0</v>
      </c>
      <c r="CW78" s="104"/>
      <c r="CX78" s="107">
        <f>SUM(CW78/12*2*$E78*$G78*$I78*$L78*CX$10)+(CW78/12*10*$F78*$G78*$I78*$L78*CX$10)</f>
        <v>0</v>
      </c>
      <c r="CY78" s="104"/>
      <c r="CZ78" s="107">
        <f>SUM(CY78/12*2*$E78*$G78*$I78*$L78*CZ$10)+(CY78/12*10*$F78*$G78*$I78*$L78*CZ$10)</f>
        <v>0</v>
      </c>
      <c r="DA78" s="104"/>
      <c r="DB78" s="107">
        <f>SUM(DA78/12*2*$E78*$G78*$I78*$L78*DB$10)+(DA78/12*10*$F78*$G78*$I78*$L78*DB$10)</f>
        <v>0</v>
      </c>
      <c r="DC78" s="104"/>
      <c r="DD78" s="107">
        <f>SUM(DC78/12*2*$E78*$G78*$I78*$L78*DD$10)+(DC78/12*10*$F78*$G78*$I78*$L78*DD$10)</f>
        <v>0</v>
      </c>
      <c r="DE78" s="104"/>
      <c r="DF78" s="106">
        <f>SUM(DE78/12*2*$E78*$G78*$I78*$L78*DF$10)+(DE78/12*10*$F78*$G78*$I78*$L78*DF$10)</f>
        <v>0</v>
      </c>
      <c r="DG78" s="104"/>
      <c r="DH78" s="107">
        <f>SUM(DG78/12*2*$E78*$G78*$I78*$L78*DH$10)+(DG78/12*10*$F78*$G78*$I78*$L78*DH$10)</f>
        <v>0</v>
      </c>
      <c r="DI78" s="104"/>
      <c r="DJ78" s="107">
        <f>SUM(DI78/12*2*$E78*$G78*$I78*$M78*DJ$10)+(DI78/12*10*$F78*$G78*$I78*$M78*DJ$10)</f>
        <v>0</v>
      </c>
      <c r="DK78" s="104"/>
      <c r="DL78" s="107">
        <f>SUM(DK78/12*2*$E78*$G78*$I78*$N78*DL$10)+(DK78/12*10*$F78*$G78*$I78*$N78*DL$10)</f>
        <v>0</v>
      </c>
      <c r="DM78" s="125"/>
      <c r="DN78" s="105">
        <f>(DM78/12*2*$E78*$G78*$I78*$K78*DN$10)+(DM78/12*10*$F78*$G78*$I78*$K78*DN$10)</f>
        <v>0</v>
      </c>
      <c r="DO78" s="104"/>
      <c r="DP78" s="105">
        <f>(DO78/12*2*$E78*$G78*$I78*$K78*DP$10)+(DO78/12*10*$F78*$G78*$I78*$K78*DP$10)</f>
        <v>0</v>
      </c>
      <c r="DQ78" s="104">
        <v>2</v>
      </c>
      <c r="DR78" s="107">
        <f>SUM(DQ78/12*2*$E78*$G78*$I78)+(DQ78/12*10*$F78*$G78*$I78)</f>
        <v>53421.866666666669</v>
      </c>
      <c r="DS78" s="104"/>
      <c r="DT78" s="106"/>
      <c r="DU78" s="104"/>
      <c r="DV78" s="105">
        <f>(DU78/12*2*$E78*$G78*$I78*$K78*DV$10)+(DU78/12*10*$F78*$G78*$I78*$K78*DV$10)</f>
        <v>0</v>
      </c>
      <c r="DW78" s="104"/>
      <c r="DX78" s="105">
        <f>(DW78/12*2*$E78*$G78*$I78*$K78*DX$10)+(DW78/12*10*$F78*$G78*$I78*$K78*DX$10)</f>
        <v>0</v>
      </c>
      <c r="DY78" s="104"/>
      <c r="DZ78" s="106"/>
      <c r="EA78" s="110"/>
      <c r="EB78" s="110"/>
      <c r="EC78" s="125"/>
      <c r="ED78" s="106"/>
      <c r="EE78" s="125"/>
      <c r="EF78" s="125"/>
      <c r="EG78" s="125"/>
      <c r="EH78" s="111">
        <f>(EG78/12*2*$E78*$G78*$I78*$K78)+(EG78/12*10*$F78*$G78*$I78*$K78)</f>
        <v>0</v>
      </c>
      <c r="EI78" s="112">
        <f t="shared" ref="EI78:EJ81" si="126">SUM(O78,Q78,S78,U78,W78,Y78,AA78,AC78,AE78,AG78,AI78,AK78,AM78,AO78,AQ78,AS78,AU78,AW78,AY78,BA78,BC78,BE78,BG78,BI78,BK78,BM78,BO78,BQ78,BS78,BU78,BW78,BY78,CA78,CC78,CE78,CG78,CI78,CK78,CM78,CO78,CQ78,CS78,CU78,CW78,CY78,DA78,DC78,DE78,DG78,DI78,DK78,DM78,DO78,DQ78,DS78,DU78,DW78,DY78,EA78,EC78,EE78)</f>
        <v>5</v>
      </c>
      <c r="EJ78" s="112">
        <f t="shared" si="126"/>
        <v>165607.78666666665</v>
      </c>
    </row>
    <row r="79" spans="1:141" s="3" customFormat="1" ht="30" hidden="1" customHeight="1" x14ac:dyDescent="0.25">
      <c r="A79" s="95"/>
      <c r="B79" s="86">
        <v>51</v>
      </c>
      <c r="C79" s="96" t="s">
        <v>281</v>
      </c>
      <c r="D79" s="186" t="s">
        <v>282</v>
      </c>
      <c r="E79" s="98">
        <v>16026</v>
      </c>
      <c r="F79" s="98">
        <v>16828</v>
      </c>
      <c r="G79" s="99">
        <v>3.25</v>
      </c>
      <c r="H79" s="100"/>
      <c r="I79" s="101">
        <v>1</v>
      </c>
      <c r="J79" s="268">
        <v>0.9</v>
      </c>
      <c r="K79" s="150">
        <v>1.4</v>
      </c>
      <c r="L79" s="150">
        <v>1.68</v>
      </c>
      <c r="M79" s="150">
        <v>2.23</v>
      </c>
      <c r="N79" s="153">
        <v>2.57</v>
      </c>
      <c r="O79" s="104"/>
      <c r="P79" s="105">
        <f>(O79/12*2*$E79*$G79*$I79*$K79*P$10)+(O79/12*10*$F79*$G79*$J79*$K79*P$10)</f>
        <v>0</v>
      </c>
      <c r="Q79" s="154"/>
      <c r="R79" s="105">
        <f>(Q79/12*2*$E79*$G79*$I79*$K79*R$10)+(Q79/12*10*$F79*$G79*$J79*$K79*R$10)</f>
        <v>0</v>
      </c>
      <c r="S79" s="106"/>
      <c r="T79" s="105">
        <f>(S79/12*2*$E79*$G79*$I79*$K79*T$10)+(S79/12*10*$F79*$G79*$J79*$K79*T$10)</f>
        <v>0</v>
      </c>
      <c r="U79" s="104"/>
      <c r="V79" s="105">
        <f>(U79/12*2*$E79*$G79*$I79*$K79*V$10)+(U79/12*10*$F79*$G79*$J79*$K79*V$10)</f>
        <v>0</v>
      </c>
      <c r="W79" s="104"/>
      <c r="X79" s="105">
        <f>(W79/12*2*$E79*$G79*$I79*$K79*X$10)+(W79/12*10*$F79*$G79*$J79*$K79*X$10)</f>
        <v>0</v>
      </c>
      <c r="Y79" s="104"/>
      <c r="Z79" s="105">
        <f>(Y79/12*2*$E79*$G79*$I79*$K79*Z$10)+(Y79/12*10*$F79*$G79*$J79*$K79*Z$10)</f>
        <v>0</v>
      </c>
      <c r="AA79" s="106"/>
      <c r="AB79" s="105">
        <f>(AA79/12*2*$E79*$G79*$I79*$K79*AB$10)+(AA79/12*10*$F79*$G79*$J79*$K79*AB$10)</f>
        <v>0</v>
      </c>
      <c r="AC79" s="106"/>
      <c r="AD79" s="105">
        <f>(AC79/12*2*$E79*$G79*$I79*$K79*AD$10)+(AC79/12*10*$F79*$G79*$J79*$K79*AD$10)</f>
        <v>0</v>
      </c>
      <c r="AE79" s="106"/>
      <c r="AF79" s="106">
        <f>SUM(AE79/12*2*$E79*$G79*$I79*$L79*$AF$10)+(AE79/12*10*$F79*$G79*$J79*$L79*$AF$10)</f>
        <v>0</v>
      </c>
      <c r="AG79" s="106"/>
      <c r="AH79" s="107">
        <f>SUM(AG79/12*2*$E79*$G79*$I79*$L79*$AH$10)+(AG79/12*10*$F79*$G79*$J79*$L79*$AH$10)</f>
        <v>0</v>
      </c>
      <c r="AI79" s="104"/>
      <c r="AJ79" s="105">
        <f>(AI79/12*2*$E79*$G79*$I79*$K79*AJ$10)+(AI79/12*10*$F79*$G79*$J79*$K79*AJ$10)</f>
        <v>0</v>
      </c>
      <c r="AK79" s="104"/>
      <c r="AL79" s="105">
        <f>(AK79/12*2*$E79*$G79*$I79*$K79*AL$10)+(AK79/12*10*$F79*$G79*$J79*$K79*AL$10)</f>
        <v>0</v>
      </c>
      <c r="AM79" s="104"/>
      <c r="AN79" s="105">
        <f>(AM79/12*2*$E79*$G79*$I79*$K79*AN$10)+(AM79/12*10*$F79*$G79*$J79*$K79*AN$10)</f>
        <v>0</v>
      </c>
      <c r="AO79" s="104"/>
      <c r="AP79" s="105"/>
      <c r="AQ79" s="104"/>
      <c r="AR79" s="105">
        <f>(AQ79/12*2*$E79*$G79*$I79*$K79*AR$10)+(AQ79/12*10*$F79*$G79*$J79*$K79*AR$10)</f>
        <v>0</v>
      </c>
      <c r="AS79" s="104"/>
      <c r="AT79" s="105">
        <f>(AS79/12*2*$E79*$G79*$I79*$K79*AT$10)+(AS79/12*10*$F79*$G79*$J79*$K79*AT$10)</f>
        <v>0</v>
      </c>
      <c r="AU79" s="104"/>
      <c r="AV79" s="105">
        <f>(AU79/12*2*$E79*$G79*$I79*$K79*AV$10)+(AU79/12*10*$F79*$G79*$J79*$K79*AV$10)</f>
        <v>0</v>
      </c>
      <c r="AW79" s="104"/>
      <c r="AX79" s="105">
        <f>(AW79/12*2*$E79*$G79*$I79*$K79*AX$10)+(AW79/12*10*$F79*$G79*$J79*$K79*AX$10)</f>
        <v>0</v>
      </c>
      <c r="AY79" s="104"/>
      <c r="AZ79" s="105">
        <f>(AY79/12*2*$E79*$G79*$I79*$K79*AZ$10)+(AY79/12*10*$F79*$G79*$J79*$K79*AZ$10)</f>
        <v>0</v>
      </c>
      <c r="BA79" s="104"/>
      <c r="BB79" s="105">
        <f>(BA79/12*2*$E79*$G79*$I79*$K79*BB$10)+(BA79/12*10*$F79*$G79*$J79*$K79*BB$10)</f>
        <v>0</v>
      </c>
      <c r="BC79" s="104"/>
      <c r="BD79" s="105">
        <f>(BC79/12*2*$E79*$G79*$I79*$K79*BD$10)+(BC79/12*10*$F79*$G79*$J79*$K79*BD$10)</f>
        <v>0</v>
      </c>
      <c r="BE79" s="104"/>
      <c r="BF79" s="105">
        <f>(BE79/12*2*$E79*$G79*$I79*$K79*BF$10)+(BE79/12*10*$F79*$G79*$J79*$K79*BF$10)</f>
        <v>0</v>
      </c>
      <c r="BG79" s="104"/>
      <c r="BH79" s="105">
        <f>(BG79/12*2*$E79*$G79*$I79*$K79*BH$10)+(BG79/12*10*$F79*$G79*$J79*$K79*BH$10)</f>
        <v>0</v>
      </c>
      <c r="BI79" s="104"/>
      <c r="BJ79" s="105">
        <f>(BI79/12*2*$E79*$G79*$I79*$K79*BJ$10)+(BI79/12*10*$F79*$G79*$J79*$K79*BJ$10)</f>
        <v>0</v>
      </c>
      <c r="BK79" s="104"/>
      <c r="BL79" s="105">
        <f>(BK79/12*2*$E79*$G79*$I79*$K79*BL$10)+(BK79/12*10*$F79*$G79*$J79*$K79*BL$10)</f>
        <v>0</v>
      </c>
      <c r="BM79" s="104"/>
      <c r="BN79" s="105">
        <f>(BM79/12*2*$E79*$G79*$I79*$K79*BN$10)+(BM79/12*10*$F79*$G79*$J79*$K79*BN$10)</f>
        <v>0</v>
      </c>
      <c r="BO79" s="109"/>
      <c r="BP79" s="105">
        <f>(BO79/12*2*$E79*$G79*$I79*$K79*BP$10)+(BO79/12*10*$F79*$G79*$J79*$K79*BP$10)</f>
        <v>0</v>
      </c>
      <c r="BQ79" s="104"/>
      <c r="BR79" s="105">
        <f>(BQ79/12*2*$E79*$G79*$I79*$K79*BR$10)+(BQ79/12*10*$F79*$G79*$J79*$K79*BR$10)</f>
        <v>0</v>
      </c>
      <c r="BS79" s="106"/>
      <c r="BT79" s="105">
        <f>(BS79/12*2*$E79*$G79*$I79*$K79*BT$10)+(BS79/12*10*$F79*$G79*$J79*$K79*BT$10)</f>
        <v>0</v>
      </c>
      <c r="BU79" s="104"/>
      <c r="BV79" s="105">
        <f>(BU79/12*2*$E79*$G79*$I79*$K79*BV$10)+(BU79/12*10*$F79*$G79*$J79*$K79*BV$10)</f>
        <v>0</v>
      </c>
      <c r="BW79" s="104"/>
      <c r="BX79" s="105">
        <f>(BW79/12*2*$E79*$G79*$I79*$K79*BX$10)+(BW79/12*10*$F79*$G79*$J79*$K79*BX$10)</f>
        <v>0</v>
      </c>
      <c r="BY79" s="104"/>
      <c r="BZ79" s="105">
        <f>(BY79/12*2*$E79*$G79*$I79*$K79*BZ$10)+(BY79/12*10*$F79*$G79*$J79*$K79*BZ$10)</f>
        <v>0</v>
      </c>
      <c r="CA79" s="104"/>
      <c r="CB79" s="105">
        <f>(CA79/12*2*$E79*$G79*$I79*$K79*CB$10)+(CA79/12*10*$F79*$G79*$J79*$K79*CB$10)</f>
        <v>0</v>
      </c>
      <c r="CC79" s="106"/>
      <c r="CD79" s="107">
        <f>SUM(CC79/12*2*$E79*$G79*$I79*$L79*$CD$10)+(CC79/12*10*$F79*$G79*$J79*$L79*$CD$10)</f>
        <v>0</v>
      </c>
      <c r="CE79" s="104"/>
      <c r="CF79" s="107">
        <f>SUM(CE79/12*2*$E79*$G79*$I79*$L79*CF$10)+(CE79/12*10*$F79*$G79*$J79*$L79*CF$10)</f>
        <v>0</v>
      </c>
      <c r="CG79" s="106"/>
      <c r="CH79" s="107">
        <f>SUM(CG79/12*2*$E79*$G79*$I79*$L79*CH$10)+(CG79/12*10*$F79*$G79*$J79*$L79*CH$10)</f>
        <v>0</v>
      </c>
      <c r="CI79" s="106"/>
      <c r="CJ79" s="107">
        <f>SUM(CI79/12*2*$E79*$G79*$I79*$L79*CJ$10)+(CI79/12*10*$F79*$G79*$J79*$L79*CJ$10)</f>
        <v>0</v>
      </c>
      <c r="CK79" s="106"/>
      <c r="CL79" s="107"/>
      <c r="CM79" s="104"/>
      <c r="CN79" s="107">
        <f>SUM(CM79/12*2*$E79*$G79*$I79*$L79*CN$10)+(CM79/12*10*$F79*$G79*$J79*$L79*CN$10)</f>
        <v>0</v>
      </c>
      <c r="CO79" s="104"/>
      <c r="CP79" s="107">
        <f>SUM(CO79/12*2*$E79*$G79*$I79*$L79*CP$10)+(CO79/12*10*$F79*$G79*$J79*$L79*CP$10)</f>
        <v>0</v>
      </c>
      <c r="CQ79" s="106"/>
      <c r="CR79" s="107">
        <f>SUM(CQ79/12*2*$E79*$G79*$I79*$L79*CR$10)+(CQ79/12*10*$F79*$G79*$J79*$L79*CR$10)</f>
        <v>0</v>
      </c>
      <c r="CS79" s="104"/>
      <c r="CT79" s="107">
        <f>SUM(CS79/12*2*$E79*$G79*$I79*$L79*CT$10)+(CS79/12*10*$F79*$G79*$J79*$L79*CT$10)</f>
        <v>0</v>
      </c>
      <c r="CU79" s="104"/>
      <c r="CV79" s="107">
        <f>SUM(CU79/12*2*$E79*$G79*$I79*$L79*CV$10)+(CU79/12*10*$F79*$G79*$J79*$L79*CV$10)</f>
        <v>0</v>
      </c>
      <c r="CW79" s="104"/>
      <c r="CX79" s="107">
        <f>SUM(CW79/12*2*$E79*$G79*$I79*$L79*CX$10)+(CW79/12*10*$F79*$G79*$J79*$L79*CX$10)</f>
        <v>0</v>
      </c>
      <c r="CY79" s="104"/>
      <c r="CZ79" s="107">
        <f>SUM(CY79/12*2*$E79*$G79*$I79*$L79*CZ$10)+(CY79/12*10*$F79*$G79*$J79*$L79*CZ$10)</f>
        <v>0</v>
      </c>
      <c r="DA79" s="104"/>
      <c r="DB79" s="107">
        <f>SUM(DA79/12*2*$E79*$G79*$I79*$L79*DB$10)+(DA79/12*10*$F79*$G79*$J79*$L79*DB$10)</f>
        <v>0</v>
      </c>
      <c r="DC79" s="104"/>
      <c r="DD79" s="107">
        <f>SUM(DC79/12*2*$E79*$G79*$I79*$L79*DD$10)+(DC79/12*10*$F79*$G79*$J79*$L79*DD$10)</f>
        <v>0</v>
      </c>
      <c r="DE79" s="104"/>
      <c r="DF79" s="106">
        <f>SUM(DE79/12*2*$E79*$G79*$I79*$L79*DF$10)+(DE79/12*10*$F79*$G79*$J79*$L79*DF$10)</f>
        <v>0</v>
      </c>
      <c r="DG79" s="104"/>
      <c r="DH79" s="107">
        <f>SUM(DG79/12*2*$E79*$G79*$I79*$L79*DH$10)+(DG79/12*10*$F79*$G79*$J79*$L79*DH$10)</f>
        <v>0</v>
      </c>
      <c r="DI79" s="104"/>
      <c r="DJ79" s="107">
        <f>SUM(DI79/12*2*$E79*$G79*$I79*$M79*DJ$10)+(DI79/12*10*$F79*$G79*$J79*$M79*DJ$10)</f>
        <v>0</v>
      </c>
      <c r="DK79" s="104"/>
      <c r="DL79" s="107">
        <f>SUM(DK79/12*2*$E79*$G79*$I79*$N79*DL$10)+(DK79/12*10*$F79*$G79*$J79*$N79*DL$10)</f>
        <v>0</v>
      </c>
      <c r="DM79" s="104"/>
      <c r="DN79" s="105"/>
      <c r="DO79" s="104"/>
      <c r="DP79" s="105">
        <f>(DO79/12*2*$E79*$G79*$I79*$K79*DP$10)+(DO79/12*10*$F79*$G79*$J79*$K79*DP$10)</f>
        <v>0</v>
      </c>
      <c r="DQ79" s="104"/>
      <c r="DR79" s="107"/>
      <c r="DS79" s="104"/>
      <c r="DT79" s="106"/>
      <c r="DU79" s="104"/>
      <c r="DV79" s="105">
        <f>(DU79/12*2*$E79*$G79*$I79*$K79*DV$10)+(DU79/12*10*$F79*$G79*$J79*$K79*DV$10)</f>
        <v>0</v>
      </c>
      <c r="DW79" s="104"/>
      <c r="DX79" s="105"/>
      <c r="DY79" s="104"/>
      <c r="DZ79" s="106"/>
      <c r="EA79" s="110"/>
      <c r="EB79" s="110"/>
      <c r="EC79" s="125"/>
      <c r="ED79" s="106">
        <f>(EC79/12*2*$E79*$G79*$I79*$K79)+(EC79/12*10*$F79*$G79*$J79*$K79)</f>
        <v>0</v>
      </c>
      <c r="EE79" s="125"/>
      <c r="EF79" s="125"/>
      <c r="EG79" s="125"/>
      <c r="EH79" s="111"/>
      <c r="EI79" s="112">
        <f t="shared" si="126"/>
        <v>0</v>
      </c>
      <c r="EJ79" s="112">
        <f t="shared" si="126"/>
        <v>0</v>
      </c>
    </row>
    <row r="80" spans="1:141" s="3" customFormat="1" ht="30" hidden="1" customHeight="1" x14ac:dyDescent="0.25">
      <c r="A80" s="95"/>
      <c r="B80" s="86">
        <v>52</v>
      </c>
      <c r="C80" s="96" t="s">
        <v>283</v>
      </c>
      <c r="D80" s="184" t="s">
        <v>284</v>
      </c>
      <c r="E80" s="98">
        <v>16026</v>
      </c>
      <c r="F80" s="98">
        <v>16828</v>
      </c>
      <c r="G80" s="99">
        <v>3.18</v>
      </c>
      <c r="H80" s="100"/>
      <c r="I80" s="101">
        <v>1</v>
      </c>
      <c r="J80" s="102"/>
      <c r="K80" s="150">
        <v>1.4</v>
      </c>
      <c r="L80" s="150">
        <v>1.68</v>
      </c>
      <c r="M80" s="150">
        <v>2.23</v>
      </c>
      <c r="N80" s="153">
        <v>2.57</v>
      </c>
      <c r="O80" s="104"/>
      <c r="P80" s="105">
        <f>(O80/12*2*$E80*$G80*$I80*$K80*P$10)+(O80/12*10*$F80*$G80*$I80*$K80*P$10)</f>
        <v>0</v>
      </c>
      <c r="Q80" s="154"/>
      <c r="R80" s="105">
        <f>(Q80/12*2*$E80*$G80*$I80*$K80*R$10)+(Q80/12*10*$F80*$G80*$I80*$K80*R$10)</f>
        <v>0</v>
      </c>
      <c r="S80" s="106"/>
      <c r="T80" s="105">
        <f>(S80/12*2*$E80*$G80*$I80*$K80*T$10)+(S80/12*10*$F80*$G80*$I80*$K80*T$10)</f>
        <v>0</v>
      </c>
      <c r="U80" s="104"/>
      <c r="V80" s="105">
        <f>(U80/12*2*$E80*$G80*$I80*$K80*V$10)+(U80/12*10*$F80*$G80*$I80*$K80*V$10)</f>
        <v>0</v>
      </c>
      <c r="W80" s="104"/>
      <c r="X80" s="105">
        <f>(W80/12*2*$E80*$G80*$I80*$K80*X$10)+(W80/12*10*$F80*$G80*$I80*$K80*X$10)</f>
        <v>0</v>
      </c>
      <c r="Y80" s="104"/>
      <c r="Z80" s="105">
        <f>(Y80/12*2*$E80*$G80*$I80*$K80*Z$10)+(Y80/12*10*$F80*$G80*$I80*$K80*Z$10)</f>
        <v>0</v>
      </c>
      <c r="AA80" s="106"/>
      <c r="AB80" s="105">
        <f>(AA80/12*2*$E80*$G80*$I80*$K80*AB$10)+(AA80/12*10*$F80*$G80*$I80*$K80*AB$10)</f>
        <v>0</v>
      </c>
      <c r="AC80" s="106"/>
      <c r="AD80" s="105">
        <f>(AC80/12*2*$E80*$G80*$I80*$K80*AD$10)+(AC80/12*10*$F80*$G80*$I80*$K80*AD$10)</f>
        <v>0</v>
      </c>
      <c r="AE80" s="106"/>
      <c r="AF80" s="106">
        <f>SUM(AE80/12*2*$E80*$G80*$I80*$L80*$AF$10)+(AE80/12*10*$F80*$G80*$I80*$L80*$AF$10)</f>
        <v>0</v>
      </c>
      <c r="AG80" s="106"/>
      <c r="AH80" s="107">
        <f>SUM(AG80/12*2*$E80*$G80*$I80*$L80*$AH$10)+(AG80/12*10*$F80*$G80*$I80*$L80*$AH$10)</f>
        <v>0</v>
      </c>
      <c r="AI80" s="104"/>
      <c r="AJ80" s="105">
        <f>(AI80/12*2*$E80*$G80*$I80*$K80*AJ$10)+(AI80/12*10*$F80*$G80*$I80*$K80*AJ$10)</f>
        <v>0</v>
      </c>
      <c r="AK80" s="104"/>
      <c r="AL80" s="105">
        <f>(AK80/12*2*$E80*$G80*$I80*$K80*AL$10)+(AK80/12*10*$F80*$G80*$I80*$K80*AL$10)</f>
        <v>0</v>
      </c>
      <c r="AM80" s="104"/>
      <c r="AN80" s="105">
        <f>(AM80/12*2*$E80*$G80*$I80*$K80*AN$10)+(AM80/12*10*$F80*$G80*$I80*$K80*AN$10)</f>
        <v>0</v>
      </c>
      <c r="AO80" s="104"/>
      <c r="AP80" s="105">
        <f>(AO80/12*2*$E80*$G80*$I80*$K80*AP$10)+(AO80/12*10*$F80*$G80*$I80*$K80*AP$10)</f>
        <v>0</v>
      </c>
      <c r="AQ80" s="104"/>
      <c r="AR80" s="105">
        <f>(AQ80/12*2*$E80*$G80*$I80*$K80*AR$10)+(AQ80/12*10*$F80*$G80*$I80*$K80*AR$10)</f>
        <v>0</v>
      </c>
      <c r="AS80" s="104"/>
      <c r="AT80" s="105">
        <f>(AS80/12*2*$E80*$G80*$I80*$K80*AT$10)+(AS80/12*10*$F80*$G80*$I80*$K80*AT$10)</f>
        <v>0</v>
      </c>
      <c r="AU80" s="104"/>
      <c r="AV80" s="105">
        <f>(AU80/12*2*$E80*$G80*$I80*$K80*AV$10)+(AU80/12*10*$F80*$G80*$I80*$K80*AV$10)</f>
        <v>0</v>
      </c>
      <c r="AW80" s="104"/>
      <c r="AX80" s="105">
        <f>(AW80/12*2*$E80*$G80*$I80*$K80*AX$10)+(AW80/12*10*$F80*$G80*$I80*$K80*AX$10)</f>
        <v>0</v>
      </c>
      <c r="AY80" s="104"/>
      <c r="AZ80" s="105">
        <f>(AY80/12*2*$E80*$G80*$I80*$K80*AZ$10)+(AY80/12*10*$F80*$G80*$I80*$K80*AZ$10)</f>
        <v>0</v>
      </c>
      <c r="BA80" s="104"/>
      <c r="BB80" s="105">
        <f>(BA80/12*2*$E80*$G80*$I80*$K80*BB$10)+(BA80/12*10*$F80*$G80*$I80*$K80*BB$10)</f>
        <v>0</v>
      </c>
      <c r="BC80" s="104"/>
      <c r="BD80" s="105">
        <f>(BC80/12*2*$E80*$G80*$I80*$K80*BD$10)+(BC80/12*10*$F80*$G80*$I80*$K80*BD$10)</f>
        <v>0</v>
      </c>
      <c r="BE80" s="104"/>
      <c r="BF80" s="105">
        <f>(BE80/12*2*$E80*$G80*$I80*$K80*BF$10)+(BE80/12*10*$F80*$G80*$I80*$K80*BF$10)</f>
        <v>0</v>
      </c>
      <c r="BG80" s="104"/>
      <c r="BH80" s="105">
        <f>(BG80/12*2*$E80*$G80*$I80*$K80*BH$10)+(BG80/12*10*$F80*$G80*$I80*$K80*BH$10)</f>
        <v>0</v>
      </c>
      <c r="BI80" s="104"/>
      <c r="BJ80" s="105">
        <f>(BI80/12*2*$E80*$G80*$I80*$K80*BJ$10)+(BI80/12*10*$F80*$G80*$I80*$K80*BJ$10)</f>
        <v>0</v>
      </c>
      <c r="BK80" s="104"/>
      <c r="BL80" s="105">
        <f>(BK80/12*2*$E80*$G80*$I80*$K80*BL$10)+(BK80/12*10*$F80*$G80*$I80*$K80*BL$10)</f>
        <v>0</v>
      </c>
      <c r="BM80" s="104"/>
      <c r="BN80" s="105">
        <f>(BM80/12*2*$E80*$G80*$I80*$K80*BN$10)+(BM80/12*10*$F80*$G80*$I80*$K80*BN$10)</f>
        <v>0</v>
      </c>
      <c r="BO80" s="109"/>
      <c r="BP80" s="105">
        <f>(BO80/12*2*$E80*$G80*$I80*$K80*BP$10)+(BO80/12*10*$F80*$G80*$I80*$K80*BP$10)</f>
        <v>0</v>
      </c>
      <c r="BQ80" s="104"/>
      <c r="BR80" s="105">
        <f>(BQ80/12*2*$E80*$G80*$I80*$K80*BR$10)+(BQ80/12*10*$F80*$G80*$I80*$K80*BR$10)</f>
        <v>0</v>
      </c>
      <c r="BS80" s="106"/>
      <c r="BT80" s="105">
        <f>(BS80/12*2*$E80*$G80*$I80*$K80*BT$10)+(BS80/12*10*$F80*$G80*$I80*$K80*BT$10)</f>
        <v>0</v>
      </c>
      <c r="BU80" s="104"/>
      <c r="BV80" s="105">
        <f>(BU80/12*2*$E80*$G80*$I80*$K80*BV$10)+(BU80/12*10*$F80*$G80*$I80*$K80*BV$10)</f>
        <v>0</v>
      </c>
      <c r="BW80" s="104"/>
      <c r="BX80" s="105">
        <f>(BW80/12*2*$E80*$G80*$I80*$K80*BX$10)+(BW80/12*10*$F80*$G80*$I80*$K80*BX$10)</f>
        <v>0</v>
      </c>
      <c r="BY80" s="104"/>
      <c r="BZ80" s="105">
        <f>(BY80/12*2*$E80*$G80*$I80*$K80*BZ$10)+(BY80/12*10*$F80*$G80*$I80*$K80*BZ$10)</f>
        <v>0</v>
      </c>
      <c r="CA80" s="104"/>
      <c r="CB80" s="105">
        <f>(CA80/12*2*$E80*$G80*$I80*$K80*CB$10)+(CA80/12*10*$F80*$G80*$I80*$K80*CB$10)</f>
        <v>0</v>
      </c>
      <c r="CC80" s="106"/>
      <c r="CD80" s="107">
        <f>SUM(CC80/12*2*$E80*$G80*$I80*$L80*CD$10)+(CC80/12*10*$F80*$G80*$I80*$L80*$CD$10)</f>
        <v>0</v>
      </c>
      <c r="CE80" s="104"/>
      <c r="CF80" s="107">
        <f>SUM(CE80/12*2*$E80*$G80*$I80*$L80*CF$10)+(CE80/12*10*$F80*$G80*$I80*$L80*CF$10)</f>
        <v>0</v>
      </c>
      <c r="CG80" s="106"/>
      <c r="CH80" s="107">
        <f>SUM(CG80/12*2*$E80*$G80*$I80*$L80*CH$10)+(CG80/12*10*$F80*$G80*$I80*$L80*CH$10)</f>
        <v>0</v>
      </c>
      <c r="CI80" s="106"/>
      <c r="CJ80" s="107">
        <f>SUM(CI80/12*2*$E80*$G80*$I80*$L80*CJ$10)+(CI80/12*10*$F80*$G80*$I80*$L80*CJ$10)</f>
        <v>0</v>
      </c>
      <c r="CK80" s="106"/>
      <c r="CL80" s="107">
        <f>SUM(CK80/12*2*$E80*$G80*$I80*$L80*CL$10)+(CK80/12*10*$F80*$G80*$I80*$L80*CL$10)</f>
        <v>0</v>
      </c>
      <c r="CM80" s="104"/>
      <c r="CN80" s="107">
        <f>SUM(CM80/12*2*$E80*$G80*$I80*$L80*CN$10)+(CM80/12*10*$F80*$G80*$I80*$L80*CN$10)</f>
        <v>0</v>
      </c>
      <c r="CO80" s="104"/>
      <c r="CP80" s="107">
        <f>SUM(CO80/12*2*$E80*$G80*$I80*$L80*CP$10)+(CO80/12*10*$F80*$G80*$I80*$L80*CP$10)</f>
        <v>0</v>
      </c>
      <c r="CQ80" s="106"/>
      <c r="CR80" s="107">
        <f>SUM(CQ80/12*2*$E80*$G80*$I80*$L80*CR$10)+(CQ80/12*10*$F80*$G80*$I80*$L80*CR$10)</f>
        <v>0</v>
      </c>
      <c r="CS80" s="104"/>
      <c r="CT80" s="107">
        <f>SUM(CS80/12*2*$E80*$G80*$I80*$L80*CT$10)+(CS80/12*10*$F80*$G80*$I80*$L80*CT$10)</f>
        <v>0</v>
      </c>
      <c r="CU80" s="104"/>
      <c r="CV80" s="107">
        <f>SUM(CU80/12*2*$E80*$G80*$I80*$L80*CV$10)+(CU80/12*10*$F80*$G80*$I80*$L80*CV$10)</f>
        <v>0</v>
      </c>
      <c r="CW80" s="104"/>
      <c r="CX80" s="107">
        <f>SUM(CW80/12*2*$E80*$G80*$I80*$L80*CX$10)+(CW80/12*10*$F80*$G80*$I80*$L80*CX$10)</f>
        <v>0</v>
      </c>
      <c r="CY80" s="104"/>
      <c r="CZ80" s="107">
        <f>SUM(CY80/12*2*$E80*$G80*$I80*$L80*CZ$10)+(CY80/12*10*$F80*$G80*$I80*$L80*CZ$10)</f>
        <v>0</v>
      </c>
      <c r="DA80" s="104"/>
      <c r="DB80" s="107">
        <f>SUM(DA80/12*2*$E80*$G80*$I80*$L80*DB$10)+(DA80/12*10*$F80*$G80*$I80*$L80*DB$10)</f>
        <v>0</v>
      </c>
      <c r="DC80" s="104"/>
      <c r="DD80" s="107">
        <f>SUM(DC80/12*2*$E80*$G80*$I80*$L80*DD$10)+(DC80/12*10*$F80*$G80*$I80*$L80*DD$10)</f>
        <v>0</v>
      </c>
      <c r="DE80" s="104"/>
      <c r="DF80" s="106">
        <f>SUM(DE80/12*2*$E80*$G80*$I80*$L80*DF$10)+(DE80/12*10*$F80*$G80*$I80*$L80*DF$10)</f>
        <v>0</v>
      </c>
      <c r="DG80" s="104"/>
      <c r="DH80" s="107">
        <f>SUM(DG80/12*2*$E80*$G80*$I80*$L80*DH$10)+(DG80/12*10*$F80*$G80*$I80*$L80*DH$10)</f>
        <v>0</v>
      </c>
      <c r="DI80" s="104"/>
      <c r="DJ80" s="107">
        <f>SUM(DI80/12*2*$E80*$G80*$I80*$M80*DJ$10)+(DI80/12*10*$F80*$G80*$I80*$M80*DJ$10)</f>
        <v>0</v>
      </c>
      <c r="DK80" s="104"/>
      <c r="DL80" s="107">
        <f>SUM(DK80/12*2*$E80*$G80*$I80*$N80*DL$10)+(DK80/12*10*$F80*$G80*$I80*$N80*DL$10)</f>
        <v>0</v>
      </c>
      <c r="DM80" s="104"/>
      <c r="DN80" s="105">
        <f>(DM80/12*2*$E80*$G80*$I80*$K80*DN$10)+(DM80/12*10*$F80*$G80*$I80*$K80*DN$10)</f>
        <v>0</v>
      </c>
      <c r="DO80" s="104"/>
      <c r="DP80" s="105">
        <f>(DO80/12*2*$E80*$G80*$I80*$K80*DP$10)+(DO80/12*10*$F80*$G80*$I80*$K80*DP$10)</f>
        <v>0</v>
      </c>
      <c r="DQ80" s="104"/>
      <c r="DR80" s="107">
        <f>SUM(DQ80/12*2*$E80*$G80*$I80)+(DQ80/12*10*$F80*$G80*$I80)</f>
        <v>0</v>
      </c>
      <c r="DS80" s="104"/>
      <c r="DT80" s="106"/>
      <c r="DU80" s="104"/>
      <c r="DV80" s="105">
        <f>(DU80/12*2*$E80*$G80*$I80*$K80*DV$10)+(DU80/12*10*$F80*$G80*$I80*$K80*DV$10)</f>
        <v>0</v>
      </c>
      <c r="DW80" s="104"/>
      <c r="DX80" s="105">
        <f>(DW80/12*2*$E80*$G80*$I80*$K80*DX$10)+(DW80/12*10*$F80*$G80*$I80*$K80*DX$10)</f>
        <v>0</v>
      </c>
      <c r="DY80" s="104"/>
      <c r="DZ80" s="106"/>
      <c r="EA80" s="110"/>
      <c r="EB80" s="110"/>
      <c r="EC80" s="104"/>
      <c r="ED80" s="106"/>
      <c r="EE80" s="104"/>
      <c r="EF80" s="104"/>
      <c r="EG80" s="104"/>
      <c r="EH80" s="111">
        <f>(EG80/12*2*$E80*$G80*$I80*$K80)+(EG80/12*10*$F80*$G80*$I80*$K80)</f>
        <v>0</v>
      </c>
      <c r="EI80" s="112">
        <f t="shared" si="126"/>
        <v>0</v>
      </c>
      <c r="EJ80" s="112">
        <f t="shared" si="126"/>
        <v>0</v>
      </c>
    </row>
    <row r="81" spans="1:142" s="3" customFormat="1" ht="18.75" x14ac:dyDescent="0.25">
      <c r="A81" s="95"/>
      <c r="B81" s="86">
        <v>53</v>
      </c>
      <c r="C81" s="96" t="s">
        <v>285</v>
      </c>
      <c r="D81" s="184" t="s">
        <v>286</v>
      </c>
      <c r="E81" s="98">
        <v>16026</v>
      </c>
      <c r="F81" s="98">
        <v>16828</v>
      </c>
      <c r="G81" s="99">
        <v>0.8</v>
      </c>
      <c r="H81" s="100"/>
      <c r="I81" s="101">
        <v>1</v>
      </c>
      <c r="J81" s="102"/>
      <c r="K81" s="150">
        <v>1.4</v>
      </c>
      <c r="L81" s="150">
        <v>1.68</v>
      </c>
      <c r="M81" s="150">
        <v>2.23</v>
      </c>
      <c r="N81" s="153">
        <v>2.57</v>
      </c>
      <c r="O81" s="104"/>
      <c r="P81" s="105">
        <f>(O81/12*2*$E81*$G81*$I81*$K81*P$10)+(O81/12*10*$F81*$G81*$I81*$K81*P$10)</f>
        <v>0</v>
      </c>
      <c r="Q81" s="154"/>
      <c r="R81" s="105">
        <f>(Q81/12*2*$E81*$G81*$I81*$K81*R$10)+(Q81/12*10*$F81*$G81*$I81*$K81*R$10)</f>
        <v>0</v>
      </c>
      <c r="S81" s="106"/>
      <c r="T81" s="105">
        <f>(S81/12*2*$E81*$G81*$I81*$K81*T$10)+(S81/12*10*$F81*$G81*$I81*$K81*T$10)</f>
        <v>0</v>
      </c>
      <c r="U81" s="104"/>
      <c r="V81" s="105">
        <f>(U81/12*2*$E81*$G81*$I81*$K81*V$10)+(U81/12*10*$F81*$G81*$I81*$K81*V$10)</f>
        <v>0</v>
      </c>
      <c r="W81" s="104"/>
      <c r="X81" s="105">
        <f>(W81/12*2*$E81*$G81*$I81*$K81*X$10)+(W81/12*10*$F81*$G81*$I81*$K81*X$10)</f>
        <v>0</v>
      </c>
      <c r="Y81" s="104"/>
      <c r="Z81" s="105">
        <f>(Y81/12*2*$E81*$G81*$I81*$K81*Z$10)+(Y81/12*10*$F81*$G81*$I81*$K81*Z$10)</f>
        <v>0</v>
      </c>
      <c r="AA81" s="106">
        <v>2</v>
      </c>
      <c r="AB81" s="105">
        <f>(AA81/12*2*$E81*$G81*$I81*$K81*AB$10)+(AA81/12*10*$F81*$G81*$I81*$K81*AB$10)</f>
        <v>37395.306666666664</v>
      </c>
      <c r="AC81" s="106"/>
      <c r="AD81" s="105">
        <f>(AC81/12*2*$E81*$G81*$I81*$K81*AD$10)+(AC81/12*10*$F81*$G81*$I81*$K81*AD$10)</f>
        <v>0</v>
      </c>
      <c r="AE81" s="106"/>
      <c r="AF81" s="106">
        <f>SUM(AE81/12*2*$E81*$G81*$I81*$L81*$AF$10)+(AE81/12*10*$F81*$G81*$I81*$L81*$AF$10)</f>
        <v>0</v>
      </c>
      <c r="AG81" s="106">
        <v>1</v>
      </c>
      <c r="AH81" s="107">
        <f>SUM(AG81/12*2*$E81*$G81*$I81*$L81*$AH$10)+(AG81/12*10*$F81*$G81*$I81*$L81*$AH$10)</f>
        <v>22437.183999999997</v>
      </c>
      <c r="AI81" s="104"/>
      <c r="AJ81" s="105">
        <f>(AI81/12*2*$E81*$G81*$I81*$K81*AJ$10)+(AI81/12*10*$F81*$G81*$I81*$K81*AJ$10)</f>
        <v>0</v>
      </c>
      <c r="AK81" s="104"/>
      <c r="AL81" s="105">
        <f>(AK81/12*2*$E81*$G81*$I81*$K81*AL$10)+(AK81/12*10*$F81*$G81*$I81*$K81*AL$10)</f>
        <v>0</v>
      </c>
      <c r="AM81" s="104"/>
      <c r="AN81" s="105">
        <f>(AM81/12*2*$E81*$G81*$I81*$K81*AN$10)+(AM81/12*10*$F81*$G81*$I81*$K81*AN$10)</f>
        <v>0</v>
      </c>
      <c r="AO81" s="104"/>
      <c r="AP81" s="105">
        <f>(AO81/12*2*$E81*$G81*$I81*$K81*AP$10)+(AO81/12*10*$F81*$G81*$I81*$K81*AP$10)</f>
        <v>0</v>
      </c>
      <c r="AQ81" s="104">
        <v>2</v>
      </c>
      <c r="AR81" s="105">
        <f>(AQ81/12*2*$E81*$G81*$I81*$K81*AR$10)+(AQ81/12*10*$F81*$G81*$I81*$K81*AR$10)</f>
        <v>37395.306666666664</v>
      </c>
      <c r="AS81" s="104">
        <v>5</v>
      </c>
      <c r="AT81" s="105">
        <f>(AS81/12*2*$E81*$G81*$I81*$K81*AT$10)+(AS81/12*10*$F81*$G81*$I81*$K81*AT$10)</f>
        <v>93488.266666666663</v>
      </c>
      <c r="AU81" s="104"/>
      <c r="AV81" s="105">
        <f>(AU81/12*2*$E81*$G81*$I81*$K81*AV$10)+(AU81/12*10*$F81*$G81*$I81*$K81*AV$10)</f>
        <v>0</v>
      </c>
      <c r="AW81" s="104"/>
      <c r="AX81" s="105">
        <f>(AW81/12*2*$E81*$G81*$I81*$K81*AX$10)+(AW81/12*10*$F81*$G81*$I81*$K81*AX$10)</f>
        <v>0</v>
      </c>
      <c r="AY81" s="104"/>
      <c r="AZ81" s="105">
        <f>(AY81/12*2*$E81*$G81*$I81*$K81*AZ$10)+(AY81/12*10*$F81*$G81*$I81*$K81*AZ$10)</f>
        <v>0</v>
      </c>
      <c r="BA81" s="104"/>
      <c r="BB81" s="105">
        <f>(BA81/12*2*$E81*$G81*$I81*$K81*BB$10)+(BA81/12*10*$F81*$G81*$I81*$K81*BB$10)</f>
        <v>0</v>
      </c>
      <c r="BC81" s="104"/>
      <c r="BD81" s="105">
        <f>(BC81/12*2*$E81*$G81*$I81*$K81*BD$10)+(BC81/12*10*$F81*$G81*$I81*$K81*BD$10)</f>
        <v>0</v>
      </c>
      <c r="BE81" s="104"/>
      <c r="BF81" s="105">
        <f>(BE81/12*2*$E81*$G81*$I81*$K81*BF$10)+(BE81/12*10*$F81*$G81*$I81*$K81*BF$10)</f>
        <v>0</v>
      </c>
      <c r="BG81" s="104">
        <v>7</v>
      </c>
      <c r="BH81" s="105">
        <f>(BG81/12*2*$E81*$G81*$I81*$K81*BH$10)+(BG81/12*10*$F81*$G81*$I81*$K81*BH$10)</f>
        <v>130883.57333333333</v>
      </c>
      <c r="BI81" s="104"/>
      <c r="BJ81" s="105">
        <f>(BI81/12*2*$E81*$G81*$I81*$K81*BJ$10)+(BI81/12*10*$F81*$G81*$I81*$K81*BJ$10)</f>
        <v>0</v>
      </c>
      <c r="BK81" s="104"/>
      <c r="BL81" s="105">
        <f>(BK81/12*2*$E81*$G81*$I81*$K81*BL$10)+(BK81/12*10*$F81*$G81*$I81*$K81*BL$10)</f>
        <v>0</v>
      </c>
      <c r="BM81" s="104"/>
      <c r="BN81" s="105">
        <f>(BM81/12*2*$E81*$G81*$I81*$K81*BN$10)+(BM81/12*10*$F81*$G81*$I81*$K81*BN$10)</f>
        <v>0</v>
      </c>
      <c r="BO81" s="109"/>
      <c r="BP81" s="105">
        <f>(BO81/12*2*$E81*$G81*$I81*$K81*BP$10)+(BO81/12*10*$F81*$G81*$I81*$K81*BP$10)</f>
        <v>0</v>
      </c>
      <c r="BQ81" s="104">
        <v>1</v>
      </c>
      <c r="BR81" s="105">
        <f>(BQ81/12*2*$E81*$G81*$I81*$K81*BR$10)+(BQ81/12*10*$F81*$G81*$I81*$K81*BR$10)</f>
        <v>18697.653333333332</v>
      </c>
      <c r="BS81" s="106"/>
      <c r="BT81" s="105">
        <f>(BS81/12*2*$E81*$G81*$I81*$K81*BT$10)+(BS81/12*10*$F81*$G81*$I81*$K81*BT$10)</f>
        <v>0</v>
      </c>
      <c r="BU81" s="104">
        <v>15</v>
      </c>
      <c r="BV81" s="105">
        <f>(BU81/12*2*$E81*$G81*$I81*$K81*BV$10)+(BU81/12*10*$F81*$G81*$I81*$K81*BV$10)</f>
        <v>280464.8</v>
      </c>
      <c r="BW81" s="104"/>
      <c r="BX81" s="105">
        <f>(BW81/12*2*$E81*$G81*$I81*$K81*BX$10)+(BW81/12*10*$F81*$G81*$I81*$K81*BX$10)</f>
        <v>0</v>
      </c>
      <c r="BY81" s="104">
        <v>3</v>
      </c>
      <c r="BZ81" s="105">
        <f>(BY81/12*2*$E81*$G81*$I81*$K81*BZ$10)+(BY81/12*10*$F81*$G81*$I81*$K81*BZ$10)</f>
        <v>56092.959999999992</v>
      </c>
      <c r="CA81" s="104">
        <v>8</v>
      </c>
      <c r="CB81" s="105">
        <f>(CA81/12*2*$E81*$G81*$I81*$K81*CB$10)+(CA81/12*10*$F81*$G81*$I81*$K81*CB$10)</f>
        <v>149581.22666666665</v>
      </c>
      <c r="CC81" s="106">
        <v>15</v>
      </c>
      <c r="CD81" s="107">
        <f>SUM(CC81/12*2*$E81*$G81*$I81*$L81*CD$10)+(CC81/12*10*$F81*$G81*$I81*$L81*$CD$10)</f>
        <v>336557.75999999995</v>
      </c>
      <c r="CE81" s="104"/>
      <c r="CF81" s="107">
        <f>SUM(CE81/12*2*$E81*$G81*$I81*$L81*CF$10)+(CE81/12*10*$F81*$G81*$I81*$L81*CF$10)</f>
        <v>0</v>
      </c>
      <c r="CG81" s="106"/>
      <c r="CH81" s="107">
        <f>SUM(CG81/12*2*$E81*$G81*$I81*$L81*CH$10)+(CG81/12*10*$F81*$G81*$I81*$L81*CH$10)</f>
        <v>0</v>
      </c>
      <c r="CI81" s="106"/>
      <c r="CJ81" s="107">
        <f>SUM(CI81/12*2*$E81*$G81*$I81*$L81*CJ$10)+(CI81/12*10*$F81*$G81*$I81*$L81*CJ$10)</f>
        <v>0</v>
      </c>
      <c r="CK81" s="106"/>
      <c r="CL81" s="107">
        <f>SUM(CK81/12*2*$E81*$G81*$I81*$L81*CL$10)+(CK81/12*10*$F81*$G81*$I81*$L81*CL$10)</f>
        <v>0</v>
      </c>
      <c r="CM81" s="104"/>
      <c r="CN81" s="107">
        <f>SUM(CM81/12*2*$E81*$G81*$I81*$L81*CN$10)+(CM81/12*10*$F81*$G81*$I81*$L81*CN$10)</f>
        <v>0</v>
      </c>
      <c r="CO81" s="104"/>
      <c r="CP81" s="107">
        <f>SUM(CO81/12*2*$E81*$G81*$I81*$L81*CP$10)+(CO81/12*10*$F81*$G81*$I81*$L81*CP$10)</f>
        <v>0</v>
      </c>
      <c r="CQ81" s="106">
        <v>12</v>
      </c>
      <c r="CR81" s="107">
        <f>SUM(CQ81/12*2*$E81*$G81*$I81*$L81*CR$10)+(CQ81/12*10*$F81*$G81*$I81*$L81*CR$10)</f>
        <v>269246.20799999998</v>
      </c>
      <c r="CS81" s="104"/>
      <c r="CT81" s="107">
        <f>SUM(CS81/12*2*$E81*$G81*$I81*$L81*CT$10)+(CS81/12*10*$F81*$G81*$I81*$L81*CT$10)</f>
        <v>0</v>
      </c>
      <c r="CU81" s="104">
        <v>6</v>
      </c>
      <c r="CV81" s="107">
        <f>SUM(CU81/12*2*$E81*$G81*$I81*$L81*CV$10)+(CU81/12*10*$F81*$G81*$I81*$L81*CV$10)</f>
        <v>134623.10399999999</v>
      </c>
      <c r="CW81" s="104"/>
      <c r="CX81" s="107">
        <f>SUM(CW81/12*2*$E81*$G81*$I81*$L81*CX$10)+(CW81/12*10*$F81*$G81*$I81*$L81*CX$10)</f>
        <v>0</v>
      </c>
      <c r="CY81" s="104">
        <v>6</v>
      </c>
      <c r="CZ81" s="107">
        <f>SUM(CY81/12*2*$E81*$G81*$I81*$L81*CZ$10)+(CY81/12*10*$F81*$G81*$I81*$L81*CZ$10)</f>
        <v>134623.10399999999</v>
      </c>
      <c r="DA81" s="104"/>
      <c r="DB81" s="107">
        <f>SUM(DA81/12*2*$E81*$G81*$I81*$L81*DB$10)+(DA81/12*10*$F81*$G81*$I81*$L81*DB$10)</f>
        <v>0</v>
      </c>
      <c r="DC81" s="104"/>
      <c r="DD81" s="107">
        <f>SUM(DC81/12*2*$E81*$G81*$I81*$L81*DD$10)+(DC81/12*10*$F81*$G81*$I81*$L81*DD$10)</f>
        <v>0</v>
      </c>
      <c r="DE81" s="104">
        <v>12</v>
      </c>
      <c r="DF81" s="106">
        <v>45233.66</v>
      </c>
      <c r="DG81" s="104">
        <v>1</v>
      </c>
      <c r="DH81" s="107">
        <f>SUM(DG81/12*2*$E81*$G81*$I81*$L81*DH$10)+(DG81/12*10*$F81*$G81*$I81*$L81*DH$10)</f>
        <v>22437.183999999997</v>
      </c>
      <c r="DI81" s="104"/>
      <c r="DJ81" s="107">
        <f>SUM(DI81/12*2*$E81*$G81*$I81*$M81*DJ$10)+(DI81/12*10*$F81*$G81*$I81*$M81*DJ$10)</f>
        <v>0</v>
      </c>
      <c r="DK81" s="104"/>
      <c r="DL81" s="107">
        <f>SUM(DK81/12*2*$E81*$G81*$I81*$N81*DL$10)+(DK81/12*10*$F81*$G81*$I81*$N81*DL$10)</f>
        <v>0</v>
      </c>
      <c r="DM81" s="104"/>
      <c r="DN81" s="105">
        <f>(DM81/12*2*$E81*$G81*$I81*$K81*DN$10)+(DM81/12*10*$F81*$G81*$I81*$K81*DN$10)</f>
        <v>0</v>
      </c>
      <c r="DO81" s="104"/>
      <c r="DP81" s="105">
        <f>(DO81/12*2*$E81*$G81*$I81*$K81*DP$10)+(DO81/12*10*$F81*$G81*$I81*$K81*DP$10)</f>
        <v>0</v>
      </c>
      <c r="DQ81" s="104"/>
      <c r="DR81" s="107">
        <f>SUM(DQ81/12*2*$E81*$G81*$I81)+(DQ81/12*10*$F81*$G81*$I81)</f>
        <v>0</v>
      </c>
      <c r="DS81" s="104"/>
      <c r="DT81" s="106"/>
      <c r="DU81" s="104"/>
      <c r="DV81" s="105">
        <f>(DU81/12*2*$E81*$G81*$I81*$K81*DV$10)+(DU81/12*10*$F81*$G81*$I81*$K81*DV$10)</f>
        <v>0</v>
      </c>
      <c r="DW81" s="104"/>
      <c r="DX81" s="105">
        <f>(DW81/12*2*$E81*$G81*$I81*$K81*DX$10)+(DW81/12*10*$F81*$G81*$I81*$K81*DX$10)</f>
        <v>0</v>
      </c>
      <c r="DY81" s="104"/>
      <c r="DZ81" s="106"/>
      <c r="EA81" s="110"/>
      <c r="EB81" s="110"/>
      <c r="EC81" s="104"/>
      <c r="ED81" s="106"/>
      <c r="EE81" s="104"/>
      <c r="EF81" s="104"/>
      <c r="EG81" s="104"/>
      <c r="EH81" s="111">
        <f>(EG81/12*2*$E81*$G81*$I81*$K81)+(EG81/12*10*$F81*$G81*$I81*$K81)</f>
        <v>0</v>
      </c>
      <c r="EI81" s="112">
        <f t="shared" si="126"/>
        <v>96</v>
      </c>
      <c r="EJ81" s="112">
        <f t="shared" si="126"/>
        <v>1769157.2973333329</v>
      </c>
    </row>
    <row r="82" spans="1:142" s="148" customFormat="1" ht="15" customHeight="1" x14ac:dyDescent="0.25">
      <c r="A82" s="87">
        <v>19</v>
      </c>
      <c r="B82" s="87"/>
      <c r="C82" s="86" t="s">
        <v>287</v>
      </c>
      <c r="D82" s="185" t="s">
        <v>288</v>
      </c>
      <c r="E82" s="98">
        <v>16026</v>
      </c>
      <c r="F82" s="98">
        <v>16828</v>
      </c>
      <c r="G82" s="156"/>
      <c r="H82" s="100"/>
      <c r="I82" s="90"/>
      <c r="J82" s="266"/>
      <c r="K82" s="157">
        <v>1.4</v>
      </c>
      <c r="L82" s="157">
        <v>1.68</v>
      </c>
      <c r="M82" s="157">
        <v>2.23</v>
      </c>
      <c r="N82" s="147">
        <v>2.57</v>
      </c>
      <c r="O82" s="131">
        <f t="shared" ref="O82:AN82" si="127">SUM(O83:O171)</f>
        <v>550</v>
      </c>
      <c r="P82" s="131">
        <f t="shared" si="127"/>
        <v>46235994.650403202</v>
      </c>
      <c r="Q82" s="131">
        <f t="shared" si="127"/>
        <v>0</v>
      </c>
      <c r="R82" s="131">
        <f t="shared" si="127"/>
        <v>0</v>
      </c>
      <c r="S82" s="131">
        <f t="shared" si="127"/>
        <v>4157</v>
      </c>
      <c r="T82" s="131">
        <f t="shared" si="127"/>
        <v>656514756.95856953</v>
      </c>
      <c r="U82" s="131">
        <f t="shared" si="127"/>
        <v>0</v>
      </c>
      <c r="V82" s="131">
        <f t="shared" si="127"/>
        <v>0</v>
      </c>
      <c r="W82" s="131">
        <f t="shared" si="127"/>
        <v>0</v>
      </c>
      <c r="X82" s="131">
        <f t="shared" si="127"/>
        <v>0</v>
      </c>
      <c r="Y82" s="131">
        <f t="shared" si="127"/>
        <v>0</v>
      </c>
      <c r="Z82" s="131">
        <f t="shared" si="127"/>
        <v>0</v>
      </c>
      <c r="AA82" s="131">
        <f t="shared" si="127"/>
        <v>0</v>
      </c>
      <c r="AB82" s="131">
        <f t="shared" si="127"/>
        <v>0</v>
      </c>
      <c r="AC82" s="131">
        <f t="shared" si="127"/>
        <v>540</v>
      </c>
      <c r="AD82" s="131">
        <f t="shared" si="127"/>
        <v>5507766.9544274667</v>
      </c>
      <c r="AE82" s="131">
        <f t="shared" si="127"/>
        <v>176</v>
      </c>
      <c r="AF82" s="131">
        <f t="shared" si="127"/>
        <v>19840597.254533492</v>
      </c>
      <c r="AG82" s="131">
        <f t="shared" si="127"/>
        <v>63</v>
      </c>
      <c r="AH82" s="131">
        <f t="shared" si="127"/>
        <v>468565.28800605331</v>
      </c>
      <c r="AI82" s="131">
        <f t="shared" si="127"/>
        <v>0</v>
      </c>
      <c r="AJ82" s="131">
        <f t="shared" si="127"/>
        <v>0</v>
      </c>
      <c r="AK82" s="131">
        <f t="shared" si="127"/>
        <v>0</v>
      </c>
      <c r="AL82" s="131">
        <f t="shared" si="127"/>
        <v>0</v>
      </c>
      <c r="AM82" s="131">
        <f t="shared" si="127"/>
        <v>0</v>
      </c>
      <c r="AN82" s="131">
        <f t="shared" si="127"/>
        <v>0</v>
      </c>
      <c r="AO82" s="131">
        <f t="shared" ref="AO82:CZ82" si="128">SUM(AO83:AO171)</f>
        <v>0</v>
      </c>
      <c r="AP82" s="131">
        <f t="shared" si="128"/>
        <v>0</v>
      </c>
      <c r="AQ82" s="131">
        <f t="shared" si="128"/>
        <v>490</v>
      </c>
      <c r="AR82" s="131">
        <f t="shared" si="128"/>
        <v>12016316.160874667</v>
      </c>
      <c r="AS82" s="131">
        <f t="shared" si="128"/>
        <v>1255</v>
      </c>
      <c r="AT82" s="131">
        <f t="shared" si="128"/>
        <v>14476558.581751199</v>
      </c>
      <c r="AU82" s="131">
        <f t="shared" si="128"/>
        <v>0</v>
      </c>
      <c r="AV82" s="131">
        <f t="shared" si="128"/>
        <v>0</v>
      </c>
      <c r="AW82" s="131">
        <f t="shared" si="128"/>
        <v>407</v>
      </c>
      <c r="AX82" s="131">
        <f t="shared" si="128"/>
        <v>5511251.3289034665</v>
      </c>
      <c r="AY82" s="131">
        <f t="shared" si="128"/>
        <v>1870</v>
      </c>
      <c r="AZ82" s="131">
        <f t="shared" si="128"/>
        <v>19782352.496567465</v>
      </c>
      <c r="BA82" s="131">
        <f t="shared" si="128"/>
        <v>0</v>
      </c>
      <c r="BB82" s="131">
        <f t="shared" si="128"/>
        <v>0</v>
      </c>
      <c r="BC82" s="131">
        <f t="shared" si="128"/>
        <v>0</v>
      </c>
      <c r="BD82" s="131">
        <f t="shared" si="128"/>
        <v>0</v>
      </c>
      <c r="BE82" s="131">
        <f t="shared" si="128"/>
        <v>0</v>
      </c>
      <c r="BF82" s="131">
        <f t="shared" si="128"/>
        <v>0</v>
      </c>
      <c r="BG82" s="131">
        <f t="shared" si="128"/>
        <v>0</v>
      </c>
      <c r="BH82" s="131">
        <f t="shared" si="128"/>
        <v>0</v>
      </c>
      <c r="BI82" s="131">
        <f t="shared" si="128"/>
        <v>0</v>
      </c>
      <c r="BJ82" s="131">
        <f t="shared" si="128"/>
        <v>0</v>
      </c>
      <c r="BK82" s="131">
        <f t="shared" si="128"/>
        <v>0</v>
      </c>
      <c r="BL82" s="131">
        <f t="shared" si="128"/>
        <v>0</v>
      </c>
      <c r="BM82" s="131">
        <f t="shared" si="128"/>
        <v>0</v>
      </c>
      <c r="BN82" s="131">
        <f t="shared" si="128"/>
        <v>0</v>
      </c>
      <c r="BO82" s="131">
        <f t="shared" si="128"/>
        <v>0</v>
      </c>
      <c r="BP82" s="131">
        <f t="shared" si="128"/>
        <v>0</v>
      </c>
      <c r="BQ82" s="131">
        <f t="shared" si="128"/>
        <v>50</v>
      </c>
      <c r="BR82" s="131">
        <f t="shared" si="128"/>
        <v>325306.3536184</v>
      </c>
      <c r="BS82" s="131">
        <f t="shared" si="128"/>
        <v>24</v>
      </c>
      <c r="BT82" s="131">
        <f t="shared" si="128"/>
        <v>1291671.9286357332</v>
      </c>
      <c r="BU82" s="131">
        <f t="shared" si="128"/>
        <v>60</v>
      </c>
      <c r="BV82" s="131">
        <f t="shared" si="128"/>
        <v>752636.5060719999</v>
      </c>
      <c r="BW82" s="131">
        <f t="shared" si="128"/>
        <v>86</v>
      </c>
      <c r="BX82" s="131">
        <f t="shared" si="128"/>
        <v>1185183.1034736</v>
      </c>
      <c r="BY82" s="131">
        <f t="shared" si="128"/>
        <v>60</v>
      </c>
      <c r="BZ82" s="131">
        <f t="shared" si="128"/>
        <v>381459.37315199996</v>
      </c>
      <c r="CA82" s="131">
        <f t="shared" si="128"/>
        <v>360</v>
      </c>
      <c r="CB82" s="131">
        <f t="shared" si="128"/>
        <v>41377933.444111742</v>
      </c>
      <c r="CC82" s="131">
        <f t="shared" si="128"/>
        <v>744</v>
      </c>
      <c r="CD82" s="131">
        <f t="shared" si="128"/>
        <v>10112266.905213147</v>
      </c>
      <c r="CE82" s="131">
        <f t="shared" si="128"/>
        <v>285</v>
      </c>
      <c r="CF82" s="131">
        <f t="shared" si="128"/>
        <v>2173708.5843052799</v>
      </c>
      <c r="CG82" s="131">
        <f t="shared" si="128"/>
        <v>300</v>
      </c>
      <c r="CH82" s="131">
        <f>SUM(CH83:CH171)</f>
        <v>5974648.5067309337</v>
      </c>
      <c r="CI82" s="131">
        <f>SUM(CI83:CI171)</f>
        <v>0</v>
      </c>
      <c r="CJ82" s="131">
        <f t="shared" si="128"/>
        <v>0</v>
      </c>
      <c r="CK82" s="131">
        <f t="shared" si="128"/>
        <v>0</v>
      </c>
      <c r="CL82" s="131">
        <f t="shared" si="128"/>
        <v>0</v>
      </c>
      <c r="CM82" s="131">
        <f t="shared" si="128"/>
        <v>137</v>
      </c>
      <c r="CN82" s="131">
        <f t="shared" si="128"/>
        <v>1550551.9412691735</v>
      </c>
      <c r="CO82" s="131">
        <f t="shared" si="128"/>
        <v>0</v>
      </c>
      <c r="CP82" s="131">
        <f t="shared" si="128"/>
        <v>0</v>
      </c>
      <c r="CQ82" s="131">
        <f t="shared" si="128"/>
        <v>0</v>
      </c>
      <c r="CR82" s="131">
        <f t="shared" si="128"/>
        <v>0</v>
      </c>
      <c r="CS82" s="131">
        <f t="shared" si="128"/>
        <v>50</v>
      </c>
      <c r="CT82" s="131">
        <f t="shared" si="128"/>
        <v>287062.0086133334</v>
      </c>
      <c r="CU82" s="131">
        <f t="shared" si="128"/>
        <v>80</v>
      </c>
      <c r="CV82" s="131">
        <f t="shared" si="128"/>
        <v>546781.13914453355</v>
      </c>
      <c r="CW82" s="131">
        <f t="shared" si="128"/>
        <v>0</v>
      </c>
      <c r="CX82" s="131">
        <f t="shared" si="128"/>
        <v>0</v>
      </c>
      <c r="CY82" s="131">
        <f t="shared" si="128"/>
        <v>180</v>
      </c>
      <c r="CZ82" s="131">
        <f t="shared" si="128"/>
        <v>6824136.0123552</v>
      </c>
      <c r="DA82" s="131">
        <f t="shared" ref="DA82:EJ82" si="129">SUM(DA83:DA171)</f>
        <v>70</v>
      </c>
      <c r="DB82" s="131">
        <f t="shared" si="129"/>
        <v>478433.49675146665</v>
      </c>
      <c r="DC82" s="131">
        <f t="shared" si="129"/>
        <v>0</v>
      </c>
      <c r="DD82" s="131">
        <f t="shared" si="129"/>
        <v>0</v>
      </c>
      <c r="DE82" s="131">
        <f t="shared" si="129"/>
        <v>0</v>
      </c>
      <c r="DF82" s="131">
        <f t="shared" si="129"/>
        <v>0</v>
      </c>
      <c r="DG82" s="131">
        <f t="shared" si="129"/>
        <v>0</v>
      </c>
      <c r="DH82" s="131">
        <f t="shared" si="129"/>
        <v>0</v>
      </c>
      <c r="DI82" s="131">
        <f t="shared" si="129"/>
        <v>0</v>
      </c>
      <c r="DJ82" s="131">
        <f t="shared" si="129"/>
        <v>0</v>
      </c>
      <c r="DK82" s="131">
        <f t="shared" si="129"/>
        <v>0</v>
      </c>
      <c r="DL82" s="131">
        <f t="shared" si="129"/>
        <v>0</v>
      </c>
      <c r="DM82" s="131">
        <f t="shared" si="129"/>
        <v>0</v>
      </c>
      <c r="DN82" s="131">
        <f t="shared" si="129"/>
        <v>0</v>
      </c>
      <c r="DO82" s="131">
        <f t="shared" si="129"/>
        <v>0</v>
      </c>
      <c r="DP82" s="131">
        <f t="shared" si="129"/>
        <v>0</v>
      </c>
      <c r="DQ82" s="131">
        <f t="shared" si="129"/>
        <v>0</v>
      </c>
      <c r="DR82" s="131">
        <f t="shared" si="129"/>
        <v>0</v>
      </c>
      <c r="DS82" s="131">
        <f t="shared" si="129"/>
        <v>0</v>
      </c>
      <c r="DT82" s="131">
        <f t="shared" si="129"/>
        <v>0</v>
      </c>
      <c r="DU82" s="131">
        <f t="shared" si="129"/>
        <v>0</v>
      </c>
      <c r="DV82" s="131">
        <f t="shared" si="129"/>
        <v>0</v>
      </c>
      <c r="DW82" s="131">
        <f t="shared" si="129"/>
        <v>0</v>
      </c>
      <c r="DX82" s="131">
        <f t="shared" si="129"/>
        <v>0</v>
      </c>
      <c r="DY82" s="131">
        <f t="shared" si="129"/>
        <v>416</v>
      </c>
      <c r="DZ82" s="131">
        <f t="shared" si="129"/>
        <v>47334903.517276898</v>
      </c>
      <c r="EA82" s="131">
        <f t="shared" si="129"/>
        <v>0</v>
      </c>
      <c r="EB82" s="131">
        <f t="shared" si="129"/>
        <v>0</v>
      </c>
      <c r="EC82" s="131">
        <f t="shared" si="129"/>
        <v>0</v>
      </c>
      <c r="ED82" s="131">
        <f t="shared" si="129"/>
        <v>0</v>
      </c>
      <c r="EE82" s="131">
        <f t="shared" si="129"/>
        <v>0</v>
      </c>
      <c r="EF82" s="131">
        <f t="shared" si="129"/>
        <v>0</v>
      </c>
      <c r="EG82" s="131"/>
      <c r="EH82" s="131"/>
      <c r="EI82" s="131">
        <f t="shared" si="129"/>
        <v>12410</v>
      </c>
      <c r="EJ82" s="131">
        <f t="shared" si="129"/>
        <v>900950842.49476016</v>
      </c>
      <c r="EK82" s="191"/>
      <c r="EL82" s="191"/>
    </row>
    <row r="83" spans="1:142" ht="30" hidden="1" customHeight="1" x14ac:dyDescent="0.25">
      <c r="A83" s="95"/>
      <c r="B83" s="132">
        <v>54</v>
      </c>
      <c r="C83" s="96" t="s">
        <v>289</v>
      </c>
      <c r="D83" s="158" t="s">
        <v>290</v>
      </c>
      <c r="E83" s="98">
        <v>16026</v>
      </c>
      <c r="F83" s="98">
        <v>16828</v>
      </c>
      <c r="G83" s="99">
        <v>2.35</v>
      </c>
      <c r="H83" s="100"/>
      <c r="I83" s="101">
        <v>1</v>
      </c>
      <c r="J83" s="102"/>
      <c r="K83" s="161">
        <v>1.4</v>
      </c>
      <c r="L83" s="161">
        <v>1.68</v>
      </c>
      <c r="M83" s="161">
        <v>2.23</v>
      </c>
      <c r="N83" s="162">
        <v>2.57</v>
      </c>
      <c r="O83" s="104"/>
      <c r="P83" s="105">
        <f>(O83/12*2*$E83*$G83*$I83*$K83*P$10)+(O83/12*10*$F83*$G83*$I83*$K83*P$10)</f>
        <v>0</v>
      </c>
      <c r="Q83" s="106"/>
      <c r="R83" s="105">
        <f>(Q83/12*2*$E83*$G83*$I83*$K83*R$10)+(Q83/12*10*$F83*$G83*$I83*$K83*R$10)</f>
        <v>0</v>
      </c>
      <c r="S83" s="106">
        <v>12</v>
      </c>
      <c r="T83" s="105">
        <f>(S83/12*2*$E83*$G83*$I83*$K83*T$10)+(S83/12*10*$F83*$G83*$I83*$K83*T$10)</f>
        <v>659092.27999999991</v>
      </c>
      <c r="U83" s="104"/>
      <c r="V83" s="105">
        <f>(U83/12*2*$E83*$G83*$I83*$K83*V$10)+(U83/12*10*$F83*$G83*$I83*$K83*V$10)</f>
        <v>0</v>
      </c>
      <c r="W83" s="104"/>
      <c r="X83" s="105">
        <f>(W83/12*2*$E83*$G83*$I83*$K83*X$10)+(W83/12*10*$F83*$G83*$I83*$K83*X$10)</f>
        <v>0</v>
      </c>
      <c r="Y83" s="104"/>
      <c r="Z83" s="105">
        <f>(Y83/12*2*$E83*$G83*$I83*$K83*Z$10)+(Y83/12*10*$F83*$G83*$I83*$K83*Z$10)</f>
        <v>0</v>
      </c>
      <c r="AA83" s="106"/>
      <c r="AB83" s="105">
        <f>(AA83/12*2*$E83*$G83*$I83*$K83*AB$10)+(AA83/12*10*$F83*$G83*$I83*$K83*AB$10)</f>
        <v>0</v>
      </c>
      <c r="AC83" s="106"/>
      <c r="AD83" s="105">
        <f>(AC83/12*2*$E83*$G83*$I83*$K83*AD$10)+(AC83/12*10*$F83*$G83*$I83*$K83*AD$10)</f>
        <v>0</v>
      </c>
      <c r="AE83" s="106">
        <v>137</v>
      </c>
      <c r="AF83" s="106">
        <f>SUM(AE83/12*2*$E83*$G83*$I83*$L83*$AF$10)+(AE83/12*10*$F83*$G83*$I83*$L83*$AF$10)</f>
        <v>9029564.2359999977</v>
      </c>
      <c r="AG83" s="106"/>
      <c r="AH83" s="107">
        <f>SUM(AG83/12*2*$E83*$G83*$I83*$L83*$AH$10)+(AG83/12*10*$F83*$G83*$I83*$L83*$AH$10)</f>
        <v>0</v>
      </c>
      <c r="AI83" s="104"/>
      <c r="AJ83" s="105">
        <f>(AI83/12*2*$E83*$G83*$I83*$K83*AJ$10)+(AI83/12*10*$F83*$G83*$I83*$K83*AJ$10)</f>
        <v>0</v>
      </c>
      <c r="AK83" s="104"/>
      <c r="AL83" s="105">
        <f>(AK83/12*2*$E83*$G83*$I83*$K83*AL$10)+(AK83/12*10*$F83*$G83*$I83*$K83*AL$10)</f>
        <v>0</v>
      </c>
      <c r="AM83" s="104"/>
      <c r="AN83" s="105">
        <f>(AM83/12*2*$E83*$G83*$I83*$K83*AN$10)+(AM83/12*10*$F83*$G83*$I83*$K83*AN$10)</f>
        <v>0</v>
      </c>
      <c r="AO83" s="104"/>
      <c r="AP83" s="105">
        <f>(AO83/12*2*$E83*$G83*$I83*$K83*AP$10)+(AO83/12*10*$F83*$G83*$I83*$K83*AP$10)</f>
        <v>0</v>
      </c>
      <c r="AQ83" s="104">
        <v>60</v>
      </c>
      <c r="AR83" s="105">
        <f>(AQ83/12*2*$E83*$G83*$I83*$K83*AR$10)+(AQ83/12*10*$F83*$G83*$I83*$K83*AR$10)</f>
        <v>3295461.4</v>
      </c>
      <c r="AS83" s="104"/>
      <c r="AT83" s="105">
        <f>(AS83/12*2*$E83*$G83*$I83*$K83*AT$10)+(AS83/12*10*$F83*$G83*$I83*$K83*AT$10)</f>
        <v>0</v>
      </c>
      <c r="AU83" s="104"/>
      <c r="AV83" s="105">
        <f>(AU83/12*2*$E83*$G83*$I83*$K83*AV$10)+(AU83/12*10*$F83*$G83*$I83*$K83*AV$10)</f>
        <v>0</v>
      </c>
      <c r="AW83" s="104"/>
      <c r="AX83" s="105">
        <f>(AW83/12*2*$E83*$G83*$I83*$K83*AX$10)+(AW83/12*10*$F83*$G83*$I83*$K83*AX$10)</f>
        <v>0</v>
      </c>
      <c r="AY83" s="104"/>
      <c r="AZ83" s="105">
        <f>(AY83/12*2*$E83*$G83*$I83*$K83*AZ$10)+(AY83/12*10*$F83*$G83*$I83*$K83*AZ$10)</f>
        <v>0</v>
      </c>
      <c r="BA83" s="104"/>
      <c r="BB83" s="105">
        <f>(BA83/12*2*$E83*$G83*$I83*$K83*BB$10)+(BA83/12*10*$F83*$G83*$I83*$K83*BB$10)</f>
        <v>0</v>
      </c>
      <c r="BC83" s="104"/>
      <c r="BD83" s="105">
        <f>(BC83/12*2*$E83*$G83*$I83*$K83*BD$10)+(BC83/12*10*$F83*$G83*$I83*$K83*BD$10)</f>
        <v>0</v>
      </c>
      <c r="BE83" s="104"/>
      <c r="BF83" s="105">
        <f>(BE83/12*2*$E83*$G83*$I83*$K83*BF$10)+(BE83/12*10*$F83*$G83*$I83*$K83*BF$10)</f>
        <v>0</v>
      </c>
      <c r="BG83" s="104"/>
      <c r="BH83" s="105">
        <f>(BG83/12*2*$E83*$G83*$I83*$K83*BH$10)+(BG83/12*10*$F83*$G83*$I83*$K83*BH$10)</f>
        <v>0</v>
      </c>
      <c r="BI83" s="104"/>
      <c r="BJ83" s="105">
        <f>(BI83/12*2*$E83*$G83*$I83*$K83*BJ$10)+(BI83/12*10*$F83*$G83*$I83*$K83*BJ$10)</f>
        <v>0</v>
      </c>
      <c r="BK83" s="104"/>
      <c r="BL83" s="105">
        <f>(BK83/12*2*$E83*$G83*$I83*$K83*BL$10)+(BK83/12*10*$F83*$G83*$I83*$K83*BL$10)</f>
        <v>0</v>
      </c>
      <c r="BM83" s="104"/>
      <c r="BN83" s="105">
        <f>(BM83/12*2*$E83*$G83*$I83*$K83*BN$10)+(BM83/12*10*$F83*$G83*$I83*$K83*BN$10)</f>
        <v>0</v>
      </c>
      <c r="BO83" s="109"/>
      <c r="BP83" s="105">
        <f>(BO83/12*2*$E83*$G83*$I83*$K83*BP$10)+(BO83/12*10*$F83*$G83*$I83*$K83*BP$10)</f>
        <v>0</v>
      </c>
      <c r="BQ83" s="104"/>
      <c r="BR83" s="105">
        <f>(BQ83/12*2*$E83*$G83*$I83*$K83*BR$10)+(BQ83/12*10*$F83*$G83*$I83*$K83*BR$10)</f>
        <v>0</v>
      </c>
      <c r="BS83" s="106"/>
      <c r="BT83" s="105">
        <f>(BS83/12*2*$E83*$G83*$I83*$K83*BT$10)+(BS83/12*10*$F83*$G83*$I83*$K83*BT$10)</f>
        <v>0</v>
      </c>
      <c r="BU83" s="104"/>
      <c r="BV83" s="105">
        <f>(BU83/12*2*$E83*$G83*$I83*$K83*BV$10)+(BU83/12*10*$F83*$G83*$I83*$K83*BV$10)</f>
        <v>0</v>
      </c>
      <c r="BW83" s="104"/>
      <c r="BX83" s="105">
        <f>(BW83/12*2*$E83*$G83*$I83*$K83*BX$10)+(BW83/12*10*$F83*$G83*$I83*$K83*BX$10)</f>
        <v>0</v>
      </c>
      <c r="BY83" s="104"/>
      <c r="BZ83" s="105">
        <f>(BY83/12*2*$E83*$G83*$I83*$K83*BZ$10)+(BY83/12*10*$F83*$G83*$I83*$K83*BZ$10)</f>
        <v>0</v>
      </c>
      <c r="CA83" s="104"/>
      <c r="CB83" s="105">
        <f>(CA83/12*2*$E83*$G83*$I83*$K83*CB$10)+(CA83/12*10*$F83*$G83*$I83*$K83*CB$10)</f>
        <v>0</v>
      </c>
      <c r="CC83" s="106"/>
      <c r="CD83" s="107">
        <f>SUM(CC83/12*2*$E83*$G83*$I83*$L83*CD$10)+(CC83/12*10*$F83*$G83*$I83*$L83*$CD$10)</f>
        <v>0</v>
      </c>
      <c r="CE83" s="104"/>
      <c r="CF83" s="107">
        <f>SUM(CE83/12*2*$E83*$G83*$I83*$L83*CF$10)+(CE83/12*10*$F83*$G83*$I83*$L83*CF$10)</f>
        <v>0</v>
      </c>
      <c r="CG83" s="106">
        <v>60</v>
      </c>
      <c r="CH83" s="107">
        <f>SUM(CG83/12*2*$E83*$G83*$I83*$L83*CH$10)+(CG83/12*10*$F83*$G83*$I83*$L83*CH$10)</f>
        <v>3954553.6799999997</v>
      </c>
      <c r="CI83" s="106"/>
      <c r="CJ83" s="107">
        <f>SUM(CI83/12*2*$E83*$G83*$I83*$L83*CJ$10)+(CI83/12*10*$F83*$G83*$I83*$L83*CJ$10)</f>
        <v>0</v>
      </c>
      <c r="CK83" s="106"/>
      <c r="CL83" s="107">
        <f>SUM(CK83/12*2*$E83*$G83*$I83*$L83*CL$10)+(CK83/12*10*$F83*$G83*$I83*$L83*CL$10)</f>
        <v>0</v>
      </c>
      <c r="CM83" s="104"/>
      <c r="CN83" s="107">
        <f>SUM(CM83/12*2*$E83*$G83*$I83*$L83*CN$10)+(CM83/12*10*$F83*$G83*$I83*$L83*CN$10)</f>
        <v>0</v>
      </c>
      <c r="CO83" s="104"/>
      <c r="CP83" s="107">
        <f>SUM(CO83/12*2*$E83*$G83*$I83*$L83*CP$10)+(CO83/12*10*$F83*$G83*$I83*$L83*CP$10)</f>
        <v>0</v>
      </c>
      <c r="CQ83" s="106"/>
      <c r="CR83" s="107">
        <f>SUM(CQ83/12*2*$E83*$G83*$I83*$L83*CR$10)+(CQ83/12*10*$F83*$G83*$I83*$L83*CR$10)</f>
        <v>0</v>
      </c>
      <c r="CS83" s="104"/>
      <c r="CT83" s="107">
        <f>SUM(CS83/12*2*$E83*$G83*$I83*$L83*CT$10)+(CS83/12*10*$F83*$G83*$I83*$L83*CT$10)</f>
        <v>0</v>
      </c>
      <c r="CU83" s="104"/>
      <c r="CV83" s="107">
        <f>SUM(CU83/12*2*$E83*$G83*$I83*$L83*CV$10)+(CU83/12*10*$F83*$G83*$I83*$L83*CV$10)</f>
        <v>0</v>
      </c>
      <c r="CW83" s="104"/>
      <c r="CX83" s="107">
        <f>SUM(CW83/12*2*$E83*$G83*$I83*$L83*CX$10)+(CW83/12*10*$F83*$G83*$I83*$L83*CX$10)</f>
        <v>0</v>
      </c>
      <c r="CY83" s="104"/>
      <c r="CZ83" s="107">
        <f>SUM(CY83/12*2*$E83*$G83*$I83*$L83*CZ$10)+(CY83/12*10*$F83*$G83*$I83*$L83*CZ$10)</f>
        <v>0</v>
      </c>
      <c r="DA83" s="104"/>
      <c r="DB83" s="107">
        <f>SUM(DA83/12*2*$E83*$G83*$I83*$L83*DB$10)+(DA83/12*10*$F83*$G83*$I83*$L83*DB$10)</f>
        <v>0</v>
      </c>
      <c r="DC83" s="104"/>
      <c r="DD83" s="107">
        <f>SUM(DC83/12*2*$E83*$G83*$I83*$L83*DD$10)+(DC83/12*10*$F83*$G83*$I83*$L83*DD$10)</f>
        <v>0</v>
      </c>
      <c r="DE83" s="104"/>
      <c r="DF83" s="106">
        <f>SUM(DE83/12*2*$E83*$G83*$I83*$L83*DF$10)+(DE83/12*10*$F83*$G83*$I83*$L83*DF$10)</f>
        <v>0</v>
      </c>
      <c r="DG83" s="104"/>
      <c r="DH83" s="107">
        <f>SUM(DG83/12*2*$E83*$G83*$I83*$L83*DH$10)+(DG83/12*10*$F83*$G83*$I83*$L83*DH$10)</f>
        <v>0</v>
      </c>
      <c r="DI83" s="104"/>
      <c r="DJ83" s="107">
        <f>SUM(DI83/12*2*$E83*$G83*$I83*$M83*DJ$10)+(DI83/12*10*$F83*$G83*$I83*$M83*DJ$10)</f>
        <v>0</v>
      </c>
      <c r="DK83" s="104"/>
      <c r="DL83" s="107">
        <f>SUM(DK83/12*2*$E83*$G83*$I83*$N83*DL$10)+(DK83/12*10*$F83*$G83*$I83*$N83*DL$10)</f>
        <v>0</v>
      </c>
      <c r="DM83" s="104"/>
      <c r="DN83" s="105">
        <f>(DM83/12*2*$E83*$G83*$I83*$K83*DN$10)+(DM83/12*10*$F83*$G83*$I83*$K83*DN$10)</f>
        <v>0</v>
      </c>
      <c r="DO83" s="104"/>
      <c r="DP83" s="105">
        <f>(DO83/12*2*$E83*$G83*$I83*$K83*DP$10)+(DO83/12*10*$F83*$G83*$I83*$K83*DP$10)</f>
        <v>0</v>
      </c>
      <c r="DQ83" s="104"/>
      <c r="DR83" s="107">
        <f>SUM(DQ83/12*2*$E83*$G83*$I83)+(DQ83/12*10*$F83*$G83*$I83)</f>
        <v>0</v>
      </c>
      <c r="DS83" s="104"/>
      <c r="DT83" s="106"/>
      <c r="DU83" s="104"/>
      <c r="DV83" s="105">
        <f>(DU83/12*2*$E83*$G83*$I83*$K83*DV$10)+(DU83/12*10*$F83*$G83*$I83*$K83*DV$10)</f>
        <v>0</v>
      </c>
      <c r="DW83" s="104"/>
      <c r="DX83" s="105">
        <f>(DW83/12*2*$E83*$G83*$I83*$K83*DX$10)+(DW83/12*10*$F83*$G83*$I83*$K83*DX$10)</f>
        <v>0</v>
      </c>
      <c r="DY83" s="104"/>
      <c r="DZ83" s="106"/>
      <c r="EA83" s="110"/>
      <c r="EB83" s="110"/>
      <c r="EC83" s="104"/>
      <c r="ED83" s="106"/>
      <c r="EE83" s="104"/>
      <c r="EF83" s="104"/>
      <c r="EG83" s="104"/>
      <c r="EH83" s="111">
        <f>(EG83/12*2*$E83*$G83*$I83*$K83)+(EG83/12*10*$F83*$G83*$I83*$K83)</f>
        <v>0</v>
      </c>
      <c r="EI83" s="112">
        <f t="shared" ref="EI83:EJ114" si="130">SUM(O83,Q83,S83,U83,W83,Y83,AA83,AC83,AE83,AG83,AI83,AK83,AM83,AO83,AQ83,AS83,AU83,AW83,AY83,BA83,BC83,BE83,BG83,BI83,BK83,BM83,BO83,BQ83,BS83,BU83,BW83,BY83,CA83,CC83,CE83,CG83,CI83,CK83,CM83,CO83,CQ83,CS83,CU83,CW83,CY83,DA83,DC83,DE83,DG83,DI83,DK83,DM83,DO83,DQ83,DS83,DU83,DW83,DY83,EA83,EC83,EE83)</f>
        <v>269</v>
      </c>
      <c r="EJ83" s="112">
        <f t="shared" si="130"/>
        <v>16938671.595999997</v>
      </c>
    </row>
    <row r="84" spans="1:142" s="3" customFormat="1" ht="30" hidden="1" customHeight="1" x14ac:dyDescent="0.25">
      <c r="A84" s="95"/>
      <c r="B84" s="132">
        <v>55</v>
      </c>
      <c r="C84" s="96" t="s">
        <v>291</v>
      </c>
      <c r="D84" s="158" t="s">
        <v>292</v>
      </c>
      <c r="E84" s="98">
        <v>16026</v>
      </c>
      <c r="F84" s="98">
        <v>16828</v>
      </c>
      <c r="G84" s="99">
        <v>2.48</v>
      </c>
      <c r="H84" s="100"/>
      <c r="I84" s="192">
        <v>1</v>
      </c>
      <c r="J84" s="102"/>
      <c r="K84" s="161">
        <v>1.4</v>
      </c>
      <c r="L84" s="161">
        <v>1.68</v>
      </c>
      <c r="M84" s="161">
        <v>2.23</v>
      </c>
      <c r="N84" s="162">
        <v>2.57</v>
      </c>
      <c r="O84" s="104"/>
      <c r="P84" s="105">
        <f>(O84/12*2*$E84*$G84*$I84*$K84*P$10)+(O84/12*10*$F84*$G84*$I84*$K84*P$10)</f>
        <v>0</v>
      </c>
      <c r="Q84" s="154"/>
      <c r="R84" s="105">
        <f>(Q84/12*2*$E84*$G84*$I84*$K84*R$10)+(Q84/12*10*$F84*$G84*$I84*$K84*R$10)</f>
        <v>0</v>
      </c>
      <c r="S84" s="106">
        <v>33</v>
      </c>
      <c r="T84" s="105">
        <f>(S84/12*2*$E84*$G84*$I84*$K84*T$10)+(S84/12*10*$F84*$G84*$I84*$K84*T$10)</f>
        <v>1912769.936</v>
      </c>
      <c r="U84" s="104"/>
      <c r="V84" s="105">
        <f>(U84/12*2*$E84*$G84*$I84*$K84*V$10)+(U84/12*10*$F84*$G84*$I84*$K84*V$10)</f>
        <v>0</v>
      </c>
      <c r="W84" s="104"/>
      <c r="X84" s="105">
        <f>(W84/12*2*$E84*$G84*$I84*$K84*X$10)+(W84/12*10*$F84*$G84*$I84*$K84*X$10)</f>
        <v>0</v>
      </c>
      <c r="Y84" s="104"/>
      <c r="Z84" s="105">
        <f>(Y84/12*2*$E84*$G84*$I84*$K84*Z$10)+(Y84/12*10*$F84*$G84*$I84*$K84*Z$10)</f>
        <v>0</v>
      </c>
      <c r="AA84" s="106"/>
      <c r="AB84" s="105">
        <f>(AA84/12*2*$E84*$G84*$I84*$K84*AB$10)+(AA84/12*10*$F84*$G84*$I84*$K84*AB$10)</f>
        <v>0</v>
      </c>
      <c r="AC84" s="106"/>
      <c r="AD84" s="105">
        <f>(AC84/12*2*$E84*$G84*$I84*$K84*AD$10)+(AC84/12*10*$F84*$G84*$I84*$K84*AD$10)</f>
        <v>0</v>
      </c>
      <c r="AE84" s="106"/>
      <c r="AF84" s="106">
        <f>SUM(AE84/12*2*$E84*$G84*$I84*$L84*$AF$10)+(AE84/12*10*$F84*$G84*$I84*$L84*$AF$10)</f>
        <v>0</v>
      </c>
      <c r="AG84" s="106"/>
      <c r="AH84" s="107">
        <f>SUM(AG84/12*2*$E84*$G84*$I84*$L84*$AH$10)+(AG84/12*10*$F84*$G84*$I84*$L84*$AH$10)</f>
        <v>0</v>
      </c>
      <c r="AI84" s="104"/>
      <c r="AJ84" s="105">
        <f>(AI84/12*2*$E84*$G84*$I84*$K84*AJ$10)+(AI84/12*10*$F84*$G84*$I84*$K84*AJ$10)</f>
        <v>0</v>
      </c>
      <c r="AK84" s="104"/>
      <c r="AL84" s="105">
        <f>(AK84/12*2*$E84*$G84*$I84*$K84*AL$10)+(AK84/12*10*$F84*$G84*$I84*$K84*AL$10)</f>
        <v>0</v>
      </c>
      <c r="AM84" s="104"/>
      <c r="AN84" s="105">
        <f>(AM84/12*2*$E84*$G84*$I84*$K84*AN$10)+(AM84/12*10*$F84*$G84*$I84*$K84*AN$10)</f>
        <v>0</v>
      </c>
      <c r="AO84" s="104"/>
      <c r="AP84" s="105">
        <f>(AO84/12*2*$E84*$G84*$I84*$K84*AP$10)+(AO84/12*10*$F84*$G84*$I84*$K84*AP$10)</f>
        <v>0</v>
      </c>
      <c r="AQ84" s="104">
        <v>10</v>
      </c>
      <c r="AR84" s="105">
        <f>(AQ84/12*2*$E84*$G84*$I84*$K84*AR$10)+(AQ84/12*10*$F84*$G84*$I84*$K84*AR$10)</f>
        <v>579627.2533333333</v>
      </c>
      <c r="AS84" s="104"/>
      <c r="AT84" s="105">
        <f>(AS84/12*2*$E84*$G84*$I84*$K84*AT$10)+(AS84/12*10*$F84*$G84*$I84*$K84*AT$10)</f>
        <v>0</v>
      </c>
      <c r="AU84" s="104"/>
      <c r="AV84" s="105">
        <f>(AU84/12*2*$E84*$G84*$I84*$K84*AV$10)+(AU84/12*10*$F84*$G84*$I84*$K84*AV$10)</f>
        <v>0</v>
      </c>
      <c r="AW84" s="104"/>
      <c r="AX84" s="105">
        <f>(AW84/12*2*$E84*$G84*$I84*$K84*AX$10)+(AW84/12*10*$F84*$G84*$I84*$K84*AX$10)</f>
        <v>0</v>
      </c>
      <c r="AY84" s="104"/>
      <c r="AZ84" s="105">
        <f>(AY84/12*2*$E84*$G84*$I84*$K84*AZ$10)+(AY84/12*10*$F84*$G84*$I84*$K84*AZ$10)</f>
        <v>0</v>
      </c>
      <c r="BA84" s="104"/>
      <c r="BB84" s="105">
        <f>(BA84/12*2*$E84*$G84*$I84*$K84*BB$10)+(BA84/12*10*$F84*$G84*$I84*$K84*BB$10)</f>
        <v>0</v>
      </c>
      <c r="BC84" s="104"/>
      <c r="BD84" s="105">
        <f>(BC84/12*2*$E84*$G84*$I84*$K84*BD$10)+(BC84/12*10*$F84*$G84*$I84*$K84*BD$10)</f>
        <v>0</v>
      </c>
      <c r="BE84" s="104"/>
      <c r="BF84" s="105">
        <f>(BE84/12*2*$E84*$G84*$I84*$K84*BF$10)+(BE84/12*10*$F84*$G84*$I84*$K84*BF$10)</f>
        <v>0</v>
      </c>
      <c r="BG84" s="104"/>
      <c r="BH84" s="105">
        <f>(BG84/12*2*$E84*$G84*$I84*$K84*BH$10)+(BG84/12*10*$F84*$G84*$I84*$K84*BH$10)</f>
        <v>0</v>
      </c>
      <c r="BI84" s="104"/>
      <c r="BJ84" s="105">
        <f>(BI84/12*2*$E84*$G84*$I84*$K84*BJ$10)+(BI84/12*10*$F84*$G84*$I84*$K84*BJ$10)</f>
        <v>0</v>
      </c>
      <c r="BK84" s="104"/>
      <c r="BL84" s="105">
        <f>(BK84/12*2*$E84*$G84*$I84*$K84*BL$10)+(BK84/12*10*$F84*$G84*$I84*$K84*BL$10)</f>
        <v>0</v>
      </c>
      <c r="BM84" s="104"/>
      <c r="BN84" s="105">
        <f>(BM84/12*2*$E84*$G84*$I84*$K84*BN$10)+(BM84/12*10*$F84*$G84*$I84*$K84*BN$10)</f>
        <v>0</v>
      </c>
      <c r="BO84" s="109"/>
      <c r="BP84" s="105">
        <f>(BO84/12*2*$E84*$G84*$I84*$K84*BP$10)+(BO84/12*10*$F84*$G84*$I84*$K84*BP$10)</f>
        <v>0</v>
      </c>
      <c r="BQ84" s="104"/>
      <c r="BR84" s="105">
        <f>(BQ84/12*2*$E84*$G84*$I84*$K84*BR$10)+(BQ84/12*10*$F84*$G84*$I84*$K84*BR$10)</f>
        <v>0</v>
      </c>
      <c r="BS84" s="106"/>
      <c r="BT84" s="105">
        <f>(BS84/12*2*$E84*$G84*$I84*$K84*BT$10)+(BS84/12*10*$F84*$G84*$I84*$K84*BT$10)</f>
        <v>0</v>
      </c>
      <c r="BU84" s="104"/>
      <c r="BV84" s="105">
        <f>(BU84/12*2*$E84*$G84*$I84*$K84*BV$10)+(BU84/12*10*$F84*$G84*$I84*$K84*BV$10)</f>
        <v>0</v>
      </c>
      <c r="BW84" s="104"/>
      <c r="BX84" s="105">
        <f>(BW84/12*2*$E84*$G84*$I84*$K84*BX$10)+(BW84/12*10*$F84*$G84*$I84*$K84*BX$10)</f>
        <v>0</v>
      </c>
      <c r="BY84" s="104"/>
      <c r="BZ84" s="105">
        <f>(BY84/12*2*$E84*$G84*$I84*$K84*BZ$10)+(BY84/12*10*$F84*$G84*$I84*$K84*BZ$10)</f>
        <v>0</v>
      </c>
      <c r="CA84" s="104"/>
      <c r="CB84" s="105">
        <f>(CA84/12*2*$E84*$G84*$I84*$K84*CB$10)+(CA84/12*10*$F84*$G84*$I84*$K84*CB$10)</f>
        <v>0</v>
      </c>
      <c r="CC84" s="106"/>
      <c r="CD84" s="107">
        <f>SUM(CC84/12*2*$E84*$G84*$I84*$L84*CD$10)+(CC84/12*10*$F84*$G84*$I84*$L84*$CD$10)</f>
        <v>0</v>
      </c>
      <c r="CE84" s="104"/>
      <c r="CF84" s="107">
        <f>SUM(CE84/12*2*$E84*$G84*$I84*$L84*CF$10)+(CE84/12*10*$F84*$G84*$I84*$L84*CF$10)</f>
        <v>0</v>
      </c>
      <c r="CG84" s="106"/>
      <c r="CH84" s="107">
        <f>SUM(CG84/12*2*$E84*$G84*$I84*$L84*CH$10)+(CG84/12*10*$F84*$G84*$I84*$L84*CH$10)</f>
        <v>0</v>
      </c>
      <c r="CI84" s="106"/>
      <c r="CJ84" s="107">
        <f>SUM(CI84/12*2*$E84*$G84*$I84*$L84*CJ$10)+(CI84/12*10*$F84*$G84*$I84*$L84*CJ$10)</f>
        <v>0</v>
      </c>
      <c r="CK84" s="106"/>
      <c r="CL84" s="107">
        <f>SUM(CK84/12*2*$E84*$G84*$I84*$L84*CL$10)+(CK84/12*10*$F84*$G84*$I84*$L84*CL$10)</f>
        <v>0</v>
      </c>
      <c r="CM84" s="104"/>
      <c r="CN84" s="107">
        <f>SUM(CM84/12*2*$E84*$G84*$I84*$L84*CN$10)+(CM84/12*10*$F84*$G84*$I84*$L84*CN$10)</f>
        <v>0</v>
      </c>
      <c r="CO84" s="104"/>
      <c r="CP84" s="107">
        <f>SUM(CO84/12*2*$E84*$G84*$I84*$L84*CP$10)+(CO84/12*10*$F84*$G84*$I84*$L84*CP$10)</f>
        <v>0</v>
      </c>
      <c r="CQ84" s="106"/>
      <c r="CR84" s="107">
        <f>SUM(CQ84/12*2*$E84*$G84*$I84*$L84*CR$10)+(CQ84/12*10*$F84*$G84*$I84*$L84*CR$10)</f>
        <v>0</v>
      </c>
      <c r="CS84" s="104"/>
      <c r="CT84" s="107">
        <f>SUM(CS84/12*2*$E84*$G84*$I84*$L84*CT$10)+(CS84/12*10*$F84*$G84*$I84*$L84*CT$10)</f>
        <v>0</v>
      </c>
      <c r="CU84" s="104"/>
      <c r="CV84" s="107">
        <f>SUM(CU84/12*2*$E84*$G84*$I84*$L84*CV$10)+(CU84/12*10*$F84*$G84*$I84*$L84*CV$10)</f>
        <v>0</v>
      </c>
      <c r="CW84" s="104"/>
      <c r="CX84" s="107">
        <f>SUM(CW84/12*2*$E84*$G84*$I84*$L84*CX$10)+(CW84/12*10*$F84*$G84*$I84*$L84*CX$10)</f>
        <v>0</v>
      </c>
      <c r="CY84" s="104"/>
      <c r="CZ84" s="107">
        <f>SUM(CY84/12*2*$E84*$G84*$I84*$L84*CZ$10)+(CY84/12*10*$F84*$G84*$I84*$L84*CZ$10)</f>
        <v>0</v>
      </c>
      <c r="DA84" s="104"/>
      <c r="DB84" s="107">
        <f>SUM(DA84/12*2*$E84*$G84*$I84*$L84*DB$10)+(DA84/12*10*$F84*$G84*$I84*$L84*DB$10)</f>
        <v>0</v>
      </c>
      <c r="DC84" s="104"/>
      <c r="DD84" s="107">
        <f>SUM(DC84/12*2*$E84*$G84*$I84*$L84*DD$10)+(DC84/12*10*$F84*$G84*$I84*$L84*DD$10)</f>
        <v>0</v>
      </c>
      <c r="DE84" s="104"/>
      <c r="DF84" s="106">
        <f>SUM(DE84/12*2*$E84*$G84*$I84*$L84*DF$10)+(DE84/12*10*$F84*$G84*$I84*$L84*DF$10)</f>
        <v>0</v>
      </c>
      <c r="DG84" s="104"/>
      <c r="DH84" s="107">
        <f>SUM(DG84/12*2*$E84*$G84*$I84*$L84*DH$10)+(DG84/12*10*$F84*$G84*$I84*$L84*DH$10)</f>
        <v>0</v>
      </c>
      <c r="DI84" s="104"/>
      <c r="DJ84" s="107">
        <f>SUM(DI84/12*2*$E84*$G84*$I84*$M84*DJ$10)+(DI84/12*10*$F84*$G84*$I84*$M84*DJ$10)</f>
        <v>0</v>
      </c>
      <c r="DK84" s="104"/>
      <c r="DL84" s="107">
        <f>SUM(DK84/12*2*$E84*$G84*$I84*$N84*DL$10)+(DK84/12*10*$F84*$G84*$I84*$N84*DL$10)</f>
        <v>0</v>
      </c>
      <c r="DM84" s="104"/>
      <c r="DN84" s="105">
        <f>(DM84/12*2*$E84*$G84*$I84*$K84*DN$10)+(DM84/12*10*$F84*$G84*$I84*$K84*DN$10)</f>
        <v>0</v>
      </c>
      <c r="DO84" s="104"/>
      <c r="DP84" s="105">
        <f>(DO84/12*2*$E84*$G84*$I84*$K84*DP$10)+(DO84/12*10*$F84*$G84*$I84*$K84*DP$10)</f>
        <v>0</v>
      </c>
      <c r="DQ84" s="104"/>
      <c r="DR84" s="107">
        <f>SUM(DQ84/12*2*$E84*$G84*$I84)+(DQ84/12*10*$F84*$G84*$I84)</f>
        <v>0</v>
      </c>
      <c r="DS84" s="104"/>
      <c r="DT84" s="106"/>
      <c r="DU84" s="104"/>
      <c r="DV84" s="105">
        <f>(DU84/12*2*$E84*$G84*$I84*$K84*DV$10)+(DU84/12*10*$F84*$G84*$I84*$K84*DV$10)</f>
        <v>0</v>
      </c>
      <c r="DW84" s="104"/>
      <c r="DX84" s="105">
        <f>(DW84/12*2*$E84*$G84*$I84*$K84*DX$10)+(DW84/12*10*$F84*$G84*$I84*$K84*DX$10)</f>
        <v>0</v>
      </c>
      <c r="DY84" s="104"/>
      <c r="DZ84" s="106"/>
      <c r="EA84" s="110"/>
      <c r="EB84" s="110"/>
      <c r="EC84" s="104"/>
      <c r="ED84" s="106"/>
      <c r="EE84" s="104"/>
      <c r="EF84" s="104"/>
      <c r="EG84" s="104"/>
      <c r="EH84" s="111">
        <f>(EG84/12*2*$E84*$G84*$I84*$K84)+(EG84/12*10*$F84*$G84*$I84*$K84)</f>
        <v>0</v>
      </c>
      <c r="EI84" s="112">
        <f t="shared" si="130"/>
        <v>43</v>
      </c>
      <c r="EJ84" s="112">
        <f t="shared" si="130"/>
        <v>2492397.1893333332</v>
      </c>
    </row>
    <row r="85" spans="1:142" s="3" customFormat="1" ht="60" hidden="1" customHeight="1" x14ac:dyDescent="0.25">
      <c r="A85" s="95"/>
      <c r="B85" s="132">
        <v>56</v>
      </c>
      <c r="C85" s="96" t="s">
        <v>293</v>
      </c>
      <c r="D85" s="193" t="s">
        <v>294</v>
      </c>
      <c r="E85" s="98">
        <v>16026</v>
      </c>
      <c r="F85" s="98">
        <v>16828</v>
      </c>
      <c r="G85" s="99">
        <v>2.17</v>
      </c>
      <c r="H85" s="100"/>
      <c r="I85" s="101">
        <v>1</v>
      </c>
      <c r="J85" s="102"/>
      <c r="K85" s="161">
        <v>1.4</v>
      </c>
      <c r="L85" s="161">
        <v>1.68</v>
      </c>
      <c r="M85" s="161">
        <v>2.23</v>
      </c>
      <c r="N85" s="162">
        <v>2.57</v>
      </c>
      <c r="O85" s="104"/>
      <c r="P85" s="105">
        <f>(O85/12*2*$E85*$G85*$I85*$K85*P$10)+(O85/12*10*$F85*$G85*$I85*$K85*P$10)</f>
        <v>0</v>
      </c>
      <c r="Q85" s="154"/>
      <c r="R85" s="105">
        <f>(Q85/12*2*$E85*$G85*$I85*$K85*R$10)+(Q85/12*10*$F85*$G85*$I85*$K85*R$10)</f>
        <v>0</v>
      </c>
      <c r="S85" s="106"/>
      <c r="T85" s="105">
        <f>(S85/12*2*$E85*$G85*$I85*$K85*T$10)+(S85/12*10*$F85*$G85*$I85*$K85*T$10)</f>
        <v>0</v>
      </c>
      <c r="U85" s="104"/>
      <c r="V85" s="105">
        <f>(U85/12*2*$E85*$G85*$I85*$K85*V$10)+(U85/12*10*$F85*$G85*$I85*$K85*V$10)</f>
        <v>0</v>
      </c>
      <c r="W85" s="104"/>
      <c r="X85" s="105">
        <f>(W85/12*2*$E85*$G85*$I85*$K85*X$10)+(W85/12*10*$F85*$G85*$I85*$K85*X$10)</f>
        <v>0</v>
      </c>
      <c r="Y85" s="104"/>
      <c r="Z85" s="105">
        <f>(Y85/12*2*$E85*$G85*$I85*$K85*Z$10)+(Y85/12*10*$F85*$G85*$I85*$K85*Z$10)</f>
        <v>0</v>
      </c>
      <c r="AA85" s="106"/>
      <c r="AB85" s="105">
        <f>(AA85/12*2*$E85*$G85*$I85*$K85*AB$10)+(AA85/12*10*$F85*$G85*$I85*$K85*AB$10)</f>
        <v>0</v>
      </c>
      <c r="AC85" s="106"/>
      <c r="AD85" s="105">
        <f>(AC85/12*2*$E85*$G85*$I85*$K85*AD$10)+(AC85/12*10*$F85*$G85*$I85*$K85*AD$10)</f>
        <v>0</v>
      </c>
      <c r="AE85" s="106"/>
      <c r="AF85" s="106">
        <f>SUM(AE85/12*2*$E85*$G85*$I85*$L85*$AF$10)+(AE85/12*10*$F85*$G85*$I85*$L85*$AF$10)</f>
        <v>0</v>
      </c>
      <c r="AG85" s="106"/>
      <c r="AH85" s="107">
        <f>SUM(AG85/12*2*$E85*$G85*$I85*$L85*$AH$10)+(AG85/12*10*$F85*$G85*$I85*$L85*$AH$10)</f>
        <v>0</v>
      </c>
      <c r="AI85" s="104"/>
      <c r="AJ85" s="105">
        <f>(AI85/12*2*$E85*$G85*$I85*$K85*AJ$10)+(AI85/12*10*$F85*$G85*$I85*$K85*AJ$10)</f>
        <v>0</v>
      </c>
      <c r="AK85" s="104"/>
      <c r="AL85" s="105">
        <f>(AK85/12*2*$E85*$G85*$I85*$K85*AL$10)+(AK85/12*10*$F85*$G85*$I85*$K85*AL$10)</f>
        <v>0</v>
      </c>
      <c r="AM85" s="104"/>
      <c r="AN85" s="105">
        <f>(AM85/12*2*$E85*$G85*$I85*$K85*AN$10)+(AM85/12*10*$F85*$G85*$I85*$K85*AN$10)</f>
        <v>0</v>
      </c>
      <c r="AO85" s="104"/>
      <c r="AP85" s="105">
        <f>(AO85/12*2*$E85*$G85*$I85*$K85*AP$10)+(AO85/12*10*$F85*$G85*$I85*$K85*AP$10)</f>
        <v>0</v>
      </c>
      <c r="AQ85" s="104"/>
      <c r="AR85" s="105">
        <f>(AQ85/12*2*$E85*$G85*$I85*$K85*AR$10)+(AQ85/12*10*$F85*$G85*$I85*$K85*AR$10)</f>
        <v>0</v>
      </c>
      <c r="AS85" s="104"/>
      <c r="AT85" s="105">
        <f>(AS85/12*2*$E85*$G85*$I85*$K85*AT$10)+(AS85/12*10*$F85*$G85*$I85*$K85*AT$10)</f>
        <v>0</v>
      </c>
      <c r="AU85" s="104"/>
      <c r="AV85" s="105">
        <f>(AU85/12*2*$E85*$G85*$I85*$K85*AV$10)+(AU85/12*10*$F85*$G85*$I85*$K85*AV$10)</f>
        <v>0</v>
      </c>
      <c r="AW85" s="104"/>
      <c r="AX85" s="105">
        <f>(AW85/12*2*$E85*$G85*$I85*$K85*AX$10)+(AW85/12*10*$F85*$G85*$I85*$K85*AX$10)</f>
        <v>0</v>
      </c>
      <c r="AY85" s="104"/>
      <c r="AZ85" s="105">
        <f>(AY85/12*2*$E85*$G85*$I85*$K85*AZ$10)+(AY85/12*10*$F85*$G85*$I85*$K85*AZ$10)</f>
        <v>0</v>
      </c>
      <c r="BA85" s="104"/>
      <c r="BB85" s="105">
        <f>(BA85/12*2*$E85*$G85*$I85*$K85*BB$10)+(BA85/12*10*$F85*$G85*$I85*$K85*BB$10)</f>
        <v>0</v>
      </c>
      <c r="BC85" s="104"/>
      <c r="BD85" s="105">
        <f>(BC85/12*2*$E85*$G85*$I85*$K85*BD$10)+(BC85/12*10*$F85*$G85*$I85*$K85*BD$10)</f>
        <v>0</v>
      </c>
      <c r="BE85" s="104"/>
      <c r="BF85" s="105">
        <f>(BE85/12*2*$E85*$G85*$I85*$K85*BF$10)+(BE85/12*10*$F85*$G85*$I85*$K85*BF$10)</f>
        <v>0</v>
      </c>
      <c r="BG85" s="104"/>
      <c r="BH85" s="105">
        <f>(BG85/12*2*$E85*$G85*$I85*$K85*BH$10)+(BG85/12*10*$F85*$G85*$I85*$K85*BH$10)</f>
        <v>0</v>
      </c>
      <c r="BI85" s="104"/>
      <c r="BJ85" s="105">
        <f>(BI85/12*2*$E85*$G85*$I85*$K85*BJ$10)+(BI85/12*10*$F85*$G85*$I85*$K85*BJ$10)</f>
        <v>0</v>
      </c>
      <c r="BK85" s="104"/>
      <c r="BL85" s="105">
        <f>(BK85/12*2*$E85*$G85*$I85*$K85*BL$10)+(BK85/12*10*$F85*$G85*$I85*$K85*BL$10)</f>
        <v>0</v>
      </c>
      <c r="BM85" s="104"/>
      <c r="BN85" s="105">
        <f>(BM85/12*2*$E85*$G85*$I85*$K85*BN$10)+(BM85/12*10*$F85*$G85*$I85*$K85*BN$10)</f>
        <v>0</v>
      </c>
      <c r="BO85" s="109"/>
      <c r="BP85" s="105">
        <f>(BO85/12*2*$E85*$G85*$I85*$K85*BP$10)+(BO85/12*10*$F85*$G85*$I85*$K85*BP$10)</f>
        <v>0</v>
      </c>
      <c r="BQ85" s="104"/>
      <c r="BR85" s="105">
        <f>(BQ85/12*2*$E85*$G85*$I85*$K85*BR$10)+(BQ85/12*10*$F85*$G85*$I85*$K85*BR$10)</f>
        <v>0</v>
      </c>
      <c r="BS85" s="106"/>
      <c r="BT85" s="105">
        <f>(BS85/12*2*$E85*$G85*$I85*$K85*BT$10)+(BS85/12*10*$F85*$G85*$I85*$K85*BT$10)</f>
        <v>0</v>
      </c>
      <c r="BU85" s="104"/>
      <c r="BV85" s="105">
        <f>(BU85/12*2*$E85*$G85*$I85*$K85*BV$10)+(BU85/12*10*$F85*$G85*$I85*$K85*BV$10)</f>
        <v>0</v>
      </c>
      <c r="BW85" s="104"/>
      <c r="BX85" s="105">
        <f>(BW85/12*2*$E85*$G85*$I85*$K85*BX$10)+(BW85/12*10*$F85*$G85*$I85*$K85*BX$10)</f>
        <v>0</v>
      </c>
      <c r="BY85" s="104"/>
      <c r="BZ85" s="105">
        <f>(BY85/12*2*$E85*$G85*$I85*$K85*BZ$10)+(BY85/12*10*$F85*$G85*$I85*$K85*BZ$10)</f>
        <v>0</v>
      </c>
      <c r="CA85" s="104"/>
      <c r="CB85" s="105">
        <f>(CA85/12*2*$E85*$G85*$I85*$K85*CB$10)+(CA85/12*10*$F85*$G85*$I85*$K85*CB$10)</f>
        <v>0</v>
      </c>
      <c r="CC85" s="106"/>
      <c r="CD85" s="107">
        <f>SUM(CC85/12*2*$E85*$G85*$I85*$L85*CD$10)+(CC85/12*10*$F85*$G85*$I85*$L85*$CD$10)</f>
        <v>0</v>
      </c>
      <c r="CE85" s="104"/>
      <c r="CF85" s="107">
        <f>SUM(CE85/12*2*$E85*$G85*$I85*$L85*CF$10)+(CE85/12*10*$F85*$G85*$I85*$L85*CF$10)</f>
        <v>0</v>
      </c>
      <c r="CG85" s="106"/>
      <c r="CH85" s="107">
        <f>SUM(CG85/12*2*$E85*$G85*$I85*$L85*CH$10)+(CG85/12*10*$F85*$G85*$I85*$L85*CH$10)</f>
        <v>0</v>
      </c>
      <c r="CI85" s="106"/>
      <c r="CJ85" s="107">
        <f>SUM(CI85/12*2*$E85*$G85*$I85*$L85*CJ$10)+(CI85/12*10*$F85*$G85*$I85*$L85*CJ$10)</f>
        <v>0</v>
      </c>
      <c r="CK85" s="106"/>
      <c r="CL85" s="107">
        <f>SUM(CK85/12*2*$E85*$G85*$I85*$L85*CL$10)+(CK85/12*10*$F85*$G85*$I85*$L85*CL$10)</f>
        <v>0</v>
      </c>
      <c r="CM85" s="104"/>
      <c r="CN85" s="107">
        <f>SUM(CM85/12*2*$E85*$G85*$I85*$L85*CN$10)+(CM85/12*10*$F85*$G85*$I85*$L85*CN$10)</f>
        <v>0</v>
      </c>
      <c r="CO85" s="104"/>
      <c r="CP85" s="107">
        <f>SUM(CO85/12*2*$E85*$G85*$I85*$L85*CP$10)+(CO85/12*10*$F85*$G85*$I85*$L85*CP$10)</f>
        <v>0</v>
      </c>
      <c r="CQ85" s="106"/>
      <c r="CR85" s="107">
        <f>SUM(CQ85/12*2*$E85*$G85*$I85*$L85*CR$10)+(CQ85/12*10*$F85*$G85*$I85*$L85*CR$10)</f>
        <v>0</v>
      </c>
      <c r="CS85" s="104"/>
      <c r="CT85" s="107">
        <f>SUM(CS85/12*2*$E85*$G85*$I85*$L85*CT$10)+(CS85/12*10*$F85*$G85*$I85*$L85*CT$10)</f>
        <v>0</v>
      </c>
      <c r="CU85" s="104"/>
      <c r="CV85" s="107">
        <f>SUM(CU85/12*2*$E85*$G85*$I85*$L85*CV$10)+(CU85/12*10*$F85*$G85*$I85*$L85*CV$10)</f>
        <v>0</v>
      </c>
      <c r="CW85" s="104"/>
      <c r="CX85" s="107">
        <f>SUM(CW85/12*2*$E85*$G85*$I85*$L85*CX$10)+(CW85/12*10*$F85*$G85*$I85*$L85*CX$10)</f>
        <v>0</v>
      </c>
      <c r="CY85" s="104"/>
      <c r="CZ85" s="107">
        <f>SUM(CY85/12*2*$E85*$G85*$I85*$L85*CZ$10)+(CY85/12*10*$F85*$G85*$I85*$L85*CZ$10)</f>
        <v>0</v>
      </c>
      <c r="DA85" s="104"/>
      <c r="DB85" s="107">
        <f>SUM(DA85/12*2*$E85*$G85*$I85*$L85*DB$10)+(DA85/12*10*$F85*$G85*$I85*$L85*DB$10)</f>
        <v>0</v>
      </c>
      <c r="DC85" s="104"/>
      <c r="DD85" s="107">
        <f>SUM(DC85/12*2*$E85*$G85*$I85*$L85*DD$10)+(DC85/12*10*$F85*$G85*$I85*$L85*DD$10)</f>
        <v>0</v>
      </c>
      <c r="DE85" s="104"/>
      <c r="DF85" s="106">
        <f>SUM(DE85/12*2*$E85*$G85*$I85*$L85*DF$10)+(DE85/12*10*$F85*$G85*$I85*$L85*DF$10)</f>
        <v>0</v>
      </c>
      <c r="DG85" s="104"/>
      <c r="DH85" s="107">
        <f>SUM(DG85/12*2*$E85*$G85*$I85*$L85*DH$10)+(DG85/12*10*$F85*$G85*$I85*$L85*DH$10)</f>
        <v>0</v>
      </c>
      <c r="DI85" s="104"/>
      <c r="DJ85" s="107">
        <f>SUM(DI85/12*2*$E85*$G85*$I85*$M85*DJ$10)+(DI85/12*10*$F85*$G85*$I85*$M85*DJ$10)</f>
        <v>0</v>
      </c>
      <c r="DK85" s="104"/>
      <c r="DL85" s="107">
        <f>SUM(DK85/12*2*$E85*$G85*$I85*$N85*DL$10)+(DK85/12*10*$F85*$G85*$I85*$N85*DL$10)</f>
        <v>0</v>
      </c>
      <c r="DM85" s="104"/>
      <c r="DN85" s="105">
        <f>(DM85/12*2*$E85*$G85*$I85*$K85*DN$10)+(DM85/12*10*$F85*$G85*$I85*$K85*DN$10)</f>
        <v>0</v>
      </c>
      <c r="DO85" s="104"/>
      <c r="DP85" s="105">
        <f>(DO85/12*2*$E85*$G85*$I85*$K85*DP$10)+(DO85/12*10*$F85*$G85*$I85*$K85*DP$10)</f>
        <v>0</v>
      </c>
      <c r="DQ85" s="104"/>
      <c r="DR85" s="107">
        <f>SUM(DQ85/12*2*$E85*$G85*$I85)+(DQ85/12*10*$F85*$G85*$I85)</f>
        <v>0</v>
      </c>
      <c r="DS85" s="104"/>
      <c r="DT85" s="106"/>
      <c r="DU85" s="104"/>
      <c r="DV85" s="105">
        <f>(DU85/12*2*$E85*$G85*$I85*$K85*DV$10)+(DU85/12*10*$F85*$G85*$I85*$K85*DV$10)</f>
        <v>0</v>
      </c>
      <c r="DW85" s="104"/>
      <c r="DX85" s="105">
        <f>(DW85/12*2*$E85*$G85*$I85*$K85*DX$10)+(DW85/12*10*$F85*$G85*$I85*$K85*DX$10)</f>
        <v>0</v>
      </c>
      <c r="DY85" s="104"/>
      <c r="DZ85" s="106"/>
      <c r="EA85" s="110"/>
      <c r="EB85" s="110"/>
      <c r="EC85" s="104"/>
      <c r="ED85" s="106"/>
      <c r="EE85" s="104"/>
      <c r="EF85" s="104"/>
      <c r="EG85" s="104"/>
      <c r="EH85" s="111">
        <f>(EG85/12*2*$E85*$G85*$I85*$K85)+(EG85/12*10*$F85*$G85*$I85*$K85)</f>
        <v>0</v>
      </c>
      <c r="EI85" s="112">
        <f t="shared" si="130"/>
        <v>0</v>
      </c>
      <c r="EJ85" s="112">
        <f t="shared" si="130"/>
        <v>0</v>
      </c>
    </row>
    <row r="86" spans="1:142" s="3" customFormat="1" ht="75" hidden="1" x14ac:dyDescent="0.25">
      <c r="A86" s="95"/>
      <c r="B86" s="132">
        <v>57</v>
      </c>
      <c r="C86" s="96" t="s">
        <v>295</v>
      </c>
      <c r="D86" s="96" t="s">
        <v>296</v>
      </c>
      <c r="E86" s="98">
        <v>16026</v>
      </c>
      <c r="F86" s="98">
        <v>16828</v>
      </c>
      <c r="G86" s="180">
        <v>2.09</v>
      </c>
      <c r="H86" s="194">
        <v>0.1396</v>
      </c>
      <c r="I86" s="101">
        <v>1</v>
      </c>
      <c r="J86" s="102"/>
      <c r="K86" s="161">
        <v>1.4</v>
      </c>
      <c r="L86" s="161">
        <v>1.68</v>
      </c>
      <c r="M86" s="161">
        <v>2.23</v>
      </c>
      <c r="N86" s="162">
        <v>2.57</v>
      </c>
      <c r="O86" s="104"/>
      <c r="P86" s="123">
        <f>(O86/12*2*$E86*$G86*((1-$H86)+$H86*$K86*$I86*P$10))+(O86/12*10*$F86*$G86*((1-$H86)+$H86*$K86*$J86*P$10))</f>
        <v>0</v>
      </c>
      <c r="Q86" s="154"/>
      <c r="R86" s="123">
        <f>(Q86/12*2*$E86*$G86*((1-$H86)+$H86*$K86*$I86*R$10))+(Q86/12*10*$F86*$G86*((1-$H86)+$H86*$K86*$I86*R$10))</f>
        <v>0</v>
      </c>
      <c r="S86" s="106"/>
      <c r="T86" s="123">
        <f>(S86/12*2*$E86*$G86*((1-$H86)+$H86*$K86*$I86*T$10))+(S86/12*10*$F86*$G86*((1-$H86)+$H86*$K86*$I86*T$10))</f>
        <v>0</v>
      </c>
      <c r="U86" s="104"/>
      <c r="V86" s="123">
        <f>(U86/12*2*$E86*$G86*((1-$H86)+$H86*$K86*$I86*V$10))+(U86/12*10*$F86*$G86*((1-$H86)+$H86*$K86*$I86*V$10))</f>
        <v>0</v>
      </c>
      <c r="W86" s="104"/>
      <c r="X86" s="123">
        <f>(W86/12*2*$E86*$G86*((1-$H86)+$H86*$K86*$I86*X$10))+(W86/12*10*$F86*$G86*((1-$H86)+$H86*$K86*$I86*X$10))</f>
        <v>0</v>
      </c>
      <c r="Y86" s="104"/>
      <c r="Z86" s="123">
        <f>(Y86/12*2*$E86*$G86*((1-$H86)+$H86*$K86*$I86*Z$10))+(Y86/12*10*$F86*$G86*((1-$H86)+$H86*$K86*$I86*Z$10))</f>
        <v>0</v>
      </c>
      <c r="AA86" s="106"/>
      <c r="AB86" s="123">
        <f>(AA86/12*2*$E86*$G86*((1-$H86)+$H86*$K86*$I86*AB$10))+(AA86/12*10*$F86*$G86*((1-$H86)+$H86*$K86*$I86*AB$10))</f>
        <v>0</v>
      </c>
      <c r="AC86" s="106"/>
      <c r="AD86" s="123">
        <f>(AC86/12*2*$E86*$G86*((1-$H86)+$H86*$K86*$I86*AD$10))+(AC86/12*10*$F86*$G86*((1-$H86)+$H86*$K86*$I86*AD$10))</f>
        <v>0</v>
      </c>
      <c r="AE86" s="106"/>
      <c r="AF86" s="123">
        <f>(AE86/12*2*$E86*$G86*((1-$H86)+$H86*$L86*$I86*AF$10))+(AE86/12*10*$F86*$G86*((1-$H86)+$H86*$L86*$I86*AF$10))</f>
        <v>0</v>
      </c>
      <c r="AG86" s="106"/>
      <c r="AH86" s="123">
        <f>(AG86/12*2*$E86*$G86*((1-$H86)+$H86*$L86*$I86*AH$10))+(AG86/12*10*$F86*$G86*((1-$H86)+$H86*$L86*$I86*AH$10))</f>
        <v>0</v>
      </c>
      <c r="AI86" s="104"/>
      <c r="AJ86" s="123">
        <f>(AI86/12*2*$E86*$G86*((1-$H86)+$H86*$K86*$I86*AJ$10))+(AI86/12*10*$F86*$G86*((1-$H86)+$H86*$K86*$I86*AJ$10))</f>
        <v>0</v>
      </c>
      <c r="AK86" s="104"/>
      <c r="AL86" s="123">
        <f>(AK86/12*2*$E86*$G86*((1-$H86)+$H86*$K86*$I86*AL$10))+(AK86/12*10*$F86*$G86*((1-$H86)+$H86*$K86*$I86*AL$10))</f>
        <v>0</v>
      </c>
      <c r="AM86" s="104"/>
      <c r="AN86" s="123">
        <f>(AM86/12*2*$E86*$G86*((1-$H86)+$H86*$K86*$I86*AN$10))+(AM86/12*10*$F86*$G86*((1-$H86)+$H86*$K86*$I86*AN$10))</f>
        <v>0</v>
      </c>
      <c r="AO86" s="104"/>
      <c r="AP86" s="123">
        <f>(AO86/12*2*$E86*$G86*((1-$H86)+$H86*$K86*$I86*AP$10))+(AO86/12*10*$F86*$G86*((1-$H86)+$H86*$K86*$I86*AP$10))</f>
        <v>0</v>
      </c>
      <c r="AQ86" s="104"/>
      <c r="AR86" s="123">
        <f>(AQ86/12*2*$E86*$G86*((1-$H86)+$H86*$K86*$I86*AR$10))+(AQ86/12*10*$F86*$G86*((1-$H86)+$H86*$K86*$I86*AR$10))</f>
        <v>0</v>
      </c>
      <c r="AS86" s="104"/>
      <c r="AT86" s="123">
        <f>(AS86/12*2*$E86*$G86*((1-$H86)+$H86*$K86*$I86*AT$10))+(AS86/12*10*$F86*$G86*((1-$H86)+$H86*$K86*$I86*AT$10))</f>
        <v>0</v>
      </c>
      <c r="AU86" s="104"/>
      <c r="AV86" s="123">
        <f>(AU86/12*2*$E86*$G86*((1-$H86)+$H86*$K86*$I86*AV$10))+(AU86/12*10*$F86*$G86*((1-$H86)+$H86*$K86*$I86*AV$10))</f>
        <v>0</v>
      </c>
      <c r="AW86" s="104"/>
      <c r="AX86" s="123">
        <f>(AW86/12*2*$E86*$G86*((1-$H86)+$H86*$K86*$I86*AX$10))+(AW86/12*10*$F86*$G86*((1-$H86)+$H86*$K86*$I86*AX$10))</f>
        <v>0</v>
      </c>
      <c r="AY86" s="104"/>
      <c r="AZ86" s="123">
        <f>(AY86/12*2*$E86*$G86*((1-$H86)+$H86*$K86*$I86*AZ$10))+(AY86/12*10*$F86*$G86*((1-$H86)+$H86*$K86*$I86*AZ$10))</f>
        <v>0</v>
      </c>
      <c r="BA86" s="104"/>
      <c r="BB86" s="123">
        <f>(BA86/12*2*$E86*$G86*((1-$H86)+$H86*$K86*$I86*BB$10))+(BA86/12*10*$F86*$G86*((1-$H86)+$H86*$K86*$I86*BB$10))</f>
        <v>0</v>
      </c>
      <c r="BC86" s="104"/>
      <c r="BD86" s="123">
        <f>(BC86/12*2*$E86*$G86*((1-$H86)+$H86*$K86*$I86*BD$10))+(BC86/12*10*$F86*$G86*((1-$H86)+$H86*$K86*$I86*BD$10))</f>
        <v>0</v>
      </c>
      <c r="BE86" s="104"/>
      <c r="BF86" s="123">
        <f>(BE86/12*2*$E86*$G86*((1-$H86)+$H86*$K86*$I86*BF$10))+(BE86/12*10*$F86*$G86*((1-$H86)+$H86*$K86*$I86*BF$10))</f>
        <v>0</v>
      </c>
      <c r="BG86" s="104"/>
      <c r="BH86" s="123">
        <f>(BG86/12*2*$E86*$G86*((1-$H86)+$H86*$K86*$I86*BH$10))+(BG86/12*10*$F86*$G86*((1-$H86)+$H86*$K86*$I86*BH$10))</f>
        <v>0</v>
      </c>
      <c r="BI86" s="104"/>
      <c r="BJ86" s="123">
        <f>(BI86/12*2*$E86*$G86*((1-$H86)+$H86*$K86*$I86*BJ$10))+(BI86/12*10*$F86*$G86*((1-$H86)+$H86*$K86*$I86*BJ$10))</f>
        <v>0</v>
      </c>
      <c r="BK86" s="104"/>
      <c r="BL86" s="123">
        <f>(BK86/12*2*$E86*$G86*((1-$H86)+$H86*$K86*$I86*BL$10))+(BK86/12*10*$F86*$G86*((1-$H86)+$H86*$K86*$I86*BL$10))</f>
        <v>0</v>
      </c>
      <c r="BM86" s="104"/>
      <c r="BN86" s="123">
        <f>(BM86/12*2*$E86*$G86*((1-$H86)+$H86*$K86*$I86*BN$10))+(BM86/12*10*$F86*$G86*((1-$H86)+$H86*$K86*$I86*BN$10))</f>
        <v>0</v>
      </c>
      <c r="BO86" s="109"/>
      <c r="BP86" s="123">
        <f>(BO86/12*2*$E86*$G86*((1-$H86)+$H86*$K86*$I86*BP$10))+(BO86/12*10*$F86*$G86*((1-$H86)+$H86*$K86*$I86*BP$10))</f>
        <v>0</v>
      </c>
      <c r="BQ86" s="104"/>
      <c r="BR86" s="123">
        <f>(BQ86/12*2*$E86*$G86*((1-$H86)+$H86*$K86*$I86*BR$10))+(BQ86/12*10*$F86*$G86*((1-$H86)+$H86*$K86*$I86*BR$10))</f>
        <v>0</v>
      </c>
      <c r="BS86" s="106"/>
      <c r="BT86" s="123">
        <f>(BS86/12*2*$E86*$G86*((1-$H86)+$H86*$K86*$I86*BT$10))+(BS86/12*10*$F86*$G86*((1-$H86)+$H86*$K86*$I86*BT$10))</f>
        <v>0</v>
      </c>
      <c r="BU86" s="104"/>
      <c r="BV86" s="123">
        <f>(BU86/12*2*$E86*$G86*((1-$H86)+$H86*$K86*$I86*BV$10))+(BU86/12*10*$F86*$G86*((1-$H86)+$H86*$K86*$I86*BV$10))</f>
        <v>0</v>
      </c>
      <c r="BW86" s="104"/>
      <c r="BX86" s="123">
        <f>(BW86/12*2*$E86*$G86*((1-$H86)+$H86*$K86*$I86*BX$10))+(BW86/12*10*$F86*$G86*((1-$H86)+$H86*$K86*$I86*BX$10))</f>
        <v>0</v>
      </c>
      <c r="BY86" s="104"/>
      <c r="BZ86" s="123">
        <f>(BY86/12*2*$E86*$G86*((1-$H86)+$H86*$K86*$I86*BZ$10))+(BY86/12*10*$F86*$G86*((1-$H86)+$H86*$K86*$I86*BZ$10))</f>
        <v>0</v>
      </c>
      <c r="CA86" s="104"/>
      <c r="CB86" s="123">
        <f>(CA86/12*2*$E86*$G86*((1-$H86)+$H86*$K86*$I86*CB$10))+(CA86/12*10*$F86*$G86*((1-$H86)+$H86*$K86*$I86*CB$10))</f>
        <v>0</v>
      </c>
      <c r="CC86" s="106"/>
      <c r="CD86" s="123">
        <f>(CC86/12*2*$E86*$G86*((1-$H86)+$H86*$L86*$I86*CD$10))+(CC86/12*10*$F86*$G86*((1-$H86)+$H86*$L86*$I86*CD$10))</f>
        <v>0</v>
      </c>
      <c r="CE86" s="104"/>
      <c r="CF86" s="123">
        <f>(CE86/12*2*$E86*$G86*((1-$H86)+$H86*$L86*$I86*CF$10))+(CE86/12*10*$F86*$G86*((1-$H86)+$H86*$L86*$I86*CF$10))</f>
        <v>0</v>
      </c>
      <c r="CG86" s="106"/>
      <c r="CH86" s="123">
        <f>(CG86/12*2*$E86*$G86*((1-$H86)+$H86*$L86*$I86*CH$10))+(CG86/12*10*$F86*$G86*((1-$H86)+$H86*$L86*$I86*CH$10))</f>
        <v>0</v>
      </c>
      <c r="CI86" s="106"/>
      <c r="CJ86" s="123">
        <f>(CI86/12*2*$E86*$G86*((1-$H86)+$H86*$L86*$I86*CJ$10))+(CI86/12*10*$F86*$G86*((1-$H86)+$H86*$L86*$I86*CJ$10))</f>
        <v>0</v>
      </c>
      <c r="CK86" s="106"/>
      <c r="CL86" s="123">
        <f>(CK86/12*2*$E86*$G86*((1-$H86)+$H86*$L86*$I86*CL$10))+(CK86/12*10*$F86*$G86*((1-$H86)+$H86*$L86*$I86*CL$10))</f>
        <v>0</v>
      </c>
      <c r="CM86" s="104"/>
      <c r="CN86" s="123">
        <f>(CM86/12*2*$E86*$G86*((1-$H86)+$H86*$L86*$I86*CN$10))+(CM86/12*10*$F86*$G86*((1-$H86)+$H86*$L86*$I86*CN$10))</f>
        <v>0</v>
      </c>
      <c r="CO86" s="104"/>
      <c r="CP86" s="123">
        <f>(CO86/12*2*$E86*$G86*((1-$H86)+$H86*$L86*$I86))+(CO86/12*10*$F86*$G86*((1-$H86)+$H86*$L86*$I86))</f>
        <v>0</v>
      </c>
      <c r="CQ86" s="106"/>
      <c r="CR86" s="123">
        <f>(CQ86/12*10*$F86*$G86*((1-$H86)+$H86*$L86*$I86))</f>
        <v>0</v>
      </c>
      <c r="CS86" s="104"/>
      <c r="CT86" s="123">
        <f>(CS86/12*10*$F86*$G86*((1-$H86)+$H86*$L86*$I86))</f>
        <v>0</v>
      </c>
      <c r="CU86" s="104"/>
      <c r="CV86" s="123">
        <f>(CU86/12*2*$E86*$G86*((1-$H86)+$H86*$L86*$I86))+(CU86/12*10*$F86*$G86*((1-$H86)+$H86*$L86*$I86))</f>
        <v>0</v>
      </c>
      <c r="CW86" s="104"/>
      <c r="CX86" s="123">
        <f>(CW86/12*2*$E86*$G86*((1-$H86)+$H86*$L86*$I86))+(CW86/12*10*$F86*$G86*((1-$H86)+$H86*$L86*$I86))</f>
        <v>0</v>
      </c>
      <c r="CY86" s="104"/>
      <c r="CZ86" s="123">
        <f>(CY86/12*2*$E86*$G86*((1-$H86)+$H86*$L86*$I86))+(CY86/12*10*$F86*$G86*((1-$H86)+$H86*$L86*$I86))</f>
        <v>0</v>
      </c>
      <c r="DA86" s="104"/>
      <c r="DB86" s="123">
        <f>(DA86/12*2*$E86*$G86*((1-$H86)+$H86*$L86*$I86))+(DA86/12*10*$F86*$G86*((1-$H86)+$H86*$L86*$I86))</f>
        <v>0</v>
      </c>
      <c r="DC86" s="104"/>
      <c r="DD86" s="123">
        <f>(DC86/12*2*$E86*$G86*((1-$H86)+$H86*$L86*$I86))+(DC86/12*10*$F86*$G86*((1-$H86)+$H86*$L86*$I86))</f>
        <v>0</v>
      </c>
      <c r="DE86" s="104"/>
      <c r="DF86" s="123">
        <f>(DE86/12*2*$E86*$G86*((1-$H86)+$H86*$L86*$I86))+(DE86/12*10*$F86*$G86*((1-$H86)+$H86*$L86*$I86))</f>
        <v>0</v>
      </c>
      <c r="DG86" s="104"/>
      <c r="DH86" s="123">
        <f>(DG86/12*2*$E86*$G86*((1-$H86)+$H86*$L86*$I86))+(DG86/12*10*$F86*$G86*((1-$H86)+$H86*$L86*$I86))</f>
        <v>0</v>
      </c>
      <c r="DI86" s="104"/>
      <c r="DJ86" s="123">
        <f>(DI86/12*2*$E86*$G86*((1-$H86)+$H86*$M86*$I86*DJ$10))+(DI86/12*10*$F86*$G86*((1-$H86)+$H86*$M86*$I86*DJ$10))</f>
        <v>0</v>
      </c>
      <c r="DK86" s="104"/>
      <c r="DL86" s="123">
        <f>(DK86/12*2*$E86*$G86*((1-$H86)+$H86*$N86*$I86*DL$10))+(DK86/12*10*$F86*$G86*((1-$H86)+$H86*$N86*$I86*DL$10))</f>
        <v>0</v>
      </c>
      <c r="DM86" s="104"/>
      <c r="DN86" s="123">
        <f>(DM86/12*2*$E86*$G86*((1-$H86)+$H86*$K86*$I86*DN$10))+(DM86/12*10*$F86*$G86*((1-$H86)+$H86*$K86*$I86*DN$10))</f>
        <v>0</v>
      </c>
      <c r="DO86" s="104"/>
      <c r="DP86" s="123">
        <f>(DO86/12*2*$E86*$G86*((1-$H86)+$H86*$K86*$I86*DP$10))+(DO86/12*10*$F86*$G86*((1-$H86)+$H86*$K86*$I86*DP$10))</f>
        <v>0</v>
      </c>
      <c r="DQ86" s="104"/>
      <c r="DR86" s="123">
        <f>(DQ86/12*2*$E86*$G86*((1-$H86)+$H86*$I86*DR$10))+(DQ86/12*10*$F86*$G86*((1-$H86)+$H86*$I86*DR$10))</f>
        <v>0</v>
      </c>
      <c r="DS86" s="104"/>
      <c r="DT86" s="106"/>
      <c r="DU86" s="104"/>
      <c r="DV86" s="123">
        <f>(DU86/12*2*$E86*$G86*((1-$H86)+$H86*$K86*$I86*DV$10))+(DU86/12*10*$F86*$G86*((1-$H86)+$H86*$K86*$I86*DV$10))</f>
        <v>0</v>
      </c>
      <c r="DW86" s="104"/>
      <c r="DX86" s="123">
        <f>(DW86/12*2*$E86*$G86*((1-$H86)+$H86*$K86*$I86*DX$10))+(DW86/12*10*$F86*$G86*((1-$H86)+$H86*$K86*$I86*DX$10))</f>
        <v>0</v>
      </c>
      <c r="DY86" s="104"/>
      <c r="DZ86" s="123">
        <f>(DY86/12*2*$E86*$G86*((1-$H86)+$H86*$L86*$I86))+(DY86/12*10*$F86*$G86*((1-$H86)+$H86*$L86*$I86))</f>
        <v>0</v>
      </c>
      <c r="EA86" s="110"/>
      <c r="EB86" s="123">
        <f>(EA86/12*2*$E86*$G86*((1-$H86)+$H86*$K86*$I86))+(EA86/12*10*$F86*$G86*((1-$H86)+$H86*$K86*$I86))</f>
        <v>0</v>
      </c>
      <c r="EC86" s="104"/>
      <c r="ED86" s="123">
        <f>(EC86/12*2*$E86*$G86*((1-$H86)+$H86*$K86*$I86))+(EC86/12*10*$F86*$G86*((1-$H86)+$H86*$K86*$I86))</f>
        <v>0</v>
      </c>
      <c r="EE86" s="104"/>
      <c r="EF86" s="123">
        <f>(EE86/12*2*$E86*$G86*((1-$H86)+$H86*$I86))+(EE86/12*10*$F86*$G86*((1-$H86)+$H86*$I86))</f>
        <v>0</v>
      </c>
      <c r="EG86" s="104"/>
      <c r="EH86" s="123">
        <f>(EG86/12*2*$E86*$G86*((1-$H86)+$H86*$K86*$I86))+(EG86/12*10*$F86*$G86*((1-$H86)+$H86*$K86*$I86))</f>
        <v>0</v>
      </c>
      <c r="EI86" s="112">
        <f t="shared" si="130"/>
        <v>0</v>
      </c>
      <c r="EJ86" s="112">
        <f t="shared" si="130"/>
        <v>0</v>
      </c>
    </row>
    <row r="87" spans="1:142" s="3" customFormat="1" ht="75" hidden="1" customHeight="1" x14ac:dyDescent="0.25">
      <c r="A87" s="95"/>
      <c r="B87" s="132">
        <v>58</v>
      </c>
      <c r="C87" s="96" t="s">
        <v>297</v>
      </c>
      <c r="D87" s="193" t="s">
        <v>298</v>
      </c>
      <c r="E87" s="98">
        <v>16026</v>
      </c>
      <c r="F87" s="98">
        <v>16828</v>
      </c>
      <c r="G87" s="99">
        <v>2.44</v>
      </c>
      <c r="H87" s="100"/>
      <c r="I87" s="101">
        <v>1</v>
      </c>
      <c r="J87" s="102"/>
      <c r="K87" s="161">
        <v>1.4</v>
      </c>
      <c r="L87" s="161">
        <v>1.68</v>
      </c>
      <c r="M87" s="161">
        <v>2.23</v>
      </c>
      <c r="N87" s="162">
        <v>2.57</v>
      </c>
      <c r="O87" s="154">
        <v>10</v>
      </c>
      <c r="P87" s="105">
        <f>(O87/12*2*$E87*$G87*$I87*$K87*P$10)+(O87/12*10*$F87*$G87*$I87*$K87*P$10)</f>
        <v>570278.42666666675</v>
      </c>
      <c r="Q87" s="154"/>
      <c r="R87" s="105">
        <f t="shared" ref="R87:R94" si="131">(Q87/12*2*$E87*$G87*$I87*$K87*R$10)+(Q87/12*10*$F87*$G87*$I87*$K87*R$10)</f>
        <v>0</v>
      </c>
      <c r="S87" s="106"/>
      <c r="T87" s="105">
        <f t="shared" ref="T87:T94" si="132">(S87/12*2*$E87*$G87*$I87*$K87*T$10)+(S87/12*10*$F87*$G87*$I87*$K87*T$10)</f>
        <v>0</v>
      </c>
      <c r="U87" s="104"/>
      <c r="V87" s="105">
        <f t="shared" ref="V87:V94" si="133">(U87/12*2*$E87*$G87*$I87*$K87*V$10)+(U87/12*10*$F87*$G87*$I87*$K87*V$10)</f>
        <v>0</v>
      </c>
      <c r="W87" s="104"/>
      <c r="X87" s="105">
        <f t="shared" ref="X87:X94" si="134">(W87/12*2*$E87*$G87*$I87*$K87*X$10)+(W87/12*10*$F87*$G87*$I87*$K87*X$10)</f>
        <v>0</v>
      </c>
      <c r="Y87" s="104"/>
      <c r="Z87" s="105">
        <f t="shared" ref="Z87:Z94" si="135">(Y87/12*2*$E87*$G87*$I87*$K87*Z$10)+(Y87/12*10*$F87*$G87*$I87*$K87*Z$10)</f>
        <v>0</v>
      </c>
      <c r="AA87" s="106"/>
      <c r="AB87" s="105">
        <f t="shared" ref="AB87:AB94" si="136">(AA87/12*2*$E87*$G87*$I87*$K87*AB$10)+(AA87/12*10*$F87*$G87*$I87*$K87*AB$10)</f>
        <v>0</v>
      </c>
      <c r="AC87" s="106"/>
      <c r="AD87" s="105">
        <f t="shared" ref="AD87:AD94" si="137">(AC87/12*2*$E87*$G87*$I87*$K87*AD$10)+(AC87/12*10*$F87*$G87*$I87*$K87*AD$10)</f>
        <v>0</v>
      </c>
      <c r="AE87" s="106"/>
      <c r="AF87" s="106">
        <f t="shared" ref="AF87:AF94" si="138">SUM(AE87/12*2*$E87*$G87*$I87*$L87*$AF$10)+(AE87/12*10*$F87*$G87*$I87*$L87*$AF$10)</f>
        <v>0</v>
      </c>
      <c r="AG87" s="106"/>
      <c r="AH87" s="107">
        <f t="shared" ref="AH87:AH94" si="139">SUM(AG87/12*2*$E87*$G87*$I87*$L87*$AH$10)+(AG87/12*10*$F87*$G87*$I87*$L87*$AH$10)</f>
        <v>0</v>
      </c>
      <c r="AI87" s="104"/>
      <c r="AJ87" s="105">
        <f t="shared" ref="AJ87:AJ94" si="140">(AI87/12*2*$E87*$G87*$I87*$K87*AJ$10)+(AI87/12*10*$F87*$G87*$I87*$K87*AJ$10)</f>
        <v>0</v>
      </c>
      <c r="AK87" s="104"/>
      <c r="AL87" s="105">
        <f t="shared" ref="AL87:AL94" si="141">(AK87/12*2*$E87*$G87*$I87*$K87*AL$10)+(AK87/12*10*$F87*$G87*$I87*$K87*AL$10)</f>
        <v>0</v>
      </c>
      <c r="AM87" s="104"/>
      <c r="AN87" s="105">
        <f t="shared" ref="AN87:AN94" si="142">(AM87/12*2*$E87*$G87*$I87*$K87*AN$10)+(AM87/12*10*$F87*$G87*$I87*$K87*AN$10)</f>
        <v>0</v>
      </c>
      <c r="AO87" s="104"/>
      <c r="AP87" s="105">
        <f t="shared" ref="AP87:AP94" si="143">(AO87/12*2*$E87*$G87*$I87*$K87*AP$10)+(AO87/12*10*$F87*$G87*$I87*$K87*AP$10)</f>
        <v>0</v>
      </c>
      <c r="AQ87" s="104"/>
      <c r="AR87" s="105">
        <f t="shared" ref="AR87:AR94" si="144">(AQ87/12*2*$E87*$G87*$I87*$K87*AR$10)+(AQ87/12*10*$F87*$G87*$I87*$K87*AR$10)</f>
        <v>0</v>
      </c>
      <c r="AS87" s="104"/>
      <c r="AT87" s="105">
        <f t="shared" ref="AT87:AT94" si="145">(AS87/12*2*$E87*$G87*$I87*$K87*AT$10)+(AS87/12*10*$F87*$G87*$I87*$K87*AT$10)</f>
        <v>0</v>
      </c>
      <c r="AU87" s="104"/>
      <c r="AV87" s="105">
        <f t="shared" ref="AV87:AV94" si="146">(AU87/12*2*$E87*$G87*$I87*$K87*AV$10)+(AU87/12*10*$F87*$G87*$I87*$K87*AV$10)</f>
        <v>0</v>
      </c>
      <c r="AW87" s="104"/>
      <c r="AX87" s="105">
        <f t="shared" ref="AX87:AX94" si="147">(AW87/12*2*$E87*$G87*$I87*$K87*AX$10)+(AW87/12*10*$F87*$G87*$I87*$K87*AX$10)</f>
        <v>0</v>
      </c>
      <c r="AY87" s="104"/>
      <c r="AZ87" s="105">
        <f t="shared" ref="AZ87:AZ94" si="148">(AY87/12*2*$E87*$G87*$I87*$K87*AZ$10)+(AY87/12*10*$F87*$G87*$I87*$K87*AZ$10)</f>
        <v>0</v>
      </c>
      <c r="BA87" s="104"/>
      <c r="BB87" s="105">
        <f t="shared" ref="BB87:BB94" si="149">(BA87/12*2*$E87*$G87*$I87*$K87*BB$10)+(BA87/12*10*$F87*$G87*$I87*$K87*BB$10)</f>
        <v>0</v>
      </c>
      <c r="BC87" s="104"/>
      <c r="BD87" s="105">
        <f t="shared" ref="BD87:BD94" si="150">(BC87/12*2*$E87*$G87*$I87*$K87*BD$10)+(BC87/12*10*$F87*$G87*$I87*$K87*BD$10)</f>
        <v>0</v>
      </c>
      <c r="BE87" s="104"/>
      <c r="BF87" s="105">
        <f t="shared" ref="BF87:BF94" si="151">(BE87/12*2*$E87*$G87*$I87*$K87*BF$10)+(BE87/12*10*$F87*$G87*$I87*$K87*BF$10)</f>
        <v>0</v>
      </c>
      <c r="BG87" s="104"/>
      <c r="BH87" s="105">
        <f t="shared" ref="BH87:BH94" si="152">(BG87/12*2*$E87*$G87*$I87*$K87*BH$10)+(BG87/12*10*$F87*$G87*$I87*$K87*BH$10)</f>
        <v>0</v>
      </c>
      <c r="BI87" s="104"/>
      <c r="BJ87" s="105">
        <f t="shared" ref="BJ87:BJ94" si="153">(BI87/12*2*$E87*$G87*$I87*$K87*BJ$10)+(BI87/12*10*$F87*$G87*$I87*$K87*BJ$10)</f>
        <v>0</v>
      </c>
      <c r="BK87" s="104"/>
      <c r="BL87" s="105">
        <f t="shared" ref="BL87:BL94" si="154">(BK87/12*2*$E87*$G87*$I87*$K87*BL$10)+(BK87/12*10*$F87*$G87*$I87*$K87*BL$10)</f>
        <v>0</v>
      </c>
      <c r="BM87" s="104"/>
      <c r="BN87" s="105">
        <f t="shared" ref="BN87:BN94" si="155">(BM87/12*2*$E87*$G87*$I87*$K87*BN$10)+(BM87/12*10*$F87*$G87*$I87*$K87*BN$10)</f>
        <v>0</v>
      </c>
      <c r="BO87" s="109"/>
      <c r="BP87" s="105">
        <f t="shared" ref="BP87:BP94" si="156">(BO87/12*2*$E87*$G87*$I87*$K87*BP$10)+(BO87/12*10*$F87*$G87*$I87*$K87*BP$10)</f>
        <v>0</v>
      </c>
      <c r="BQ87" s="104"/>
      <c r="BR87" s="105">
        <f t="shared" ref="BR87:BR94" si="157">(BQ87/12*2*$E87*$G87*$I87*$K87*BR$10)+(BQ87/12*10*$F87*$G87*$I87*$K87*BR$10)</f>
        <v>0</v>
      </c>
      <c r="BS87" s="106"/>
      <c r="BT87" s="105">
        <f t="shared" ref="BT87:BT94" si="158">(BS87/12*2*$E87*$G87*$I87*$K87*BT$10)+(BS87/12*10*$F87*$G87*$I87*$K87*BT$10)</f>
        <v>0</v>
      </c>
      <c r="BU87" s="104"/>
      <c r="BV87" s="105">
        <f t="shared" ref="BV87:BV94" si="159">(BU87/12*2*$E87*$G87*$I87*$K87*BV$10)+(BU87/12*10*$F87*$G87*$I87*$K87*BV$10)</f>
        <v>0</v>
      </c>
      <c r="BW87" s="104"/>
      <c r="BX87" s="105">
        <f t="shared" ref="BX87:BX94" si="160">(BW87/12*2*$E87*$G87*$I87*$K87*BX$10)+(BW87/12*10*$F87*$G87*$I87*$K87*BX$10)</f>
        <v>0</v>
      </c>
      <c r="BY87" s="104"/>
      <c r="BZ87" s="105">
        <f t="shared" ref="BZ87:BZ94" si="161">(BY87/12*2*$E87*$G87*$I87*$K87*BZ$10)+(BY87/12*10*$F87*$G87*$I87*$K87*BZ$10)</f>
        <v>0</v>
      </c>
      <c r="CA87" s="104"/>
      <c r="CB87" s="105">
        <f t="shared" ref="CB87:CB94" si="162">(CA87/12*2*$E87*$G87*$I87*$K87*CB$10)+(CA87/12*10*$F87*$G87*$I87*$K87*CB$10)</f>
        <v>0</v>
      </c>
      <c r="CC87" s="106"/>
      <c r="CD87" s="107">
        <f t="shared" ref="CD87:CD94" si="163">SUM(CC87/12*2*$E87*$G87*$I87*$L87*CD$10)+(CC87/12*10*$F87*$G87*$I87*$L87*$CD$10)</f>
        <v>0</v>
      </c>
      <c r="CE87" s="104"/>
      <c r="CF87" s="107">
        <f t="shared" ref="CF87:CF94" si="164">SUM(CE87/12*2*$E87*$G87*$I87*$L87*CF$10)+(CE87/12*10*$F87*$G87*$I87*$L87*CF$10)</f>
        <v>0</v>
      </c>
      <c r="CG87" s="106"/>
      <c r="CH87" s="107">
        <f t="shared" ref="CH87:CH94" si="165">SUM(CG87/12*2*$E87*$G87*$I87*$L87*CH$10)+(CG87/12*10*$F87*$G87*$I87*$L87*CH$10)</f>
        <v>0</v>
      </c>
      <c r="CI87" s="106"/>
      <c r="CJ87" s="107">
        <f t="shared" ref="CJ87:CJ94" si="166">SUM(CI87/12*2*$E87*$G87*$I87*$L87*CJ$10)+(CI87/12*10*$F87*$G87*$I87*$L87*CJ$10)</f>
        <v>0</v>
      </c>
      <c r="CK87" s="106"/>
      <c r="CL87" s="107">
        <f t="shared" ref="CL87:CL94" si="167">SUM(CK87/12*2*$E87*$G87*$I87*$L87*CL$10)+(CK87/12*10*$F87*$G87*$I87*$L87*CL$10)</f>
        <v>0</v>
      </c>
      <c r="CM87" s="104"/>
      <c r="CN87" s="107">
        <f t="shared" ref="CN87:CN94" si="168">SUM(CM87/12*2*$E87*$G87*$I87*$L87*CN$10)+(CM87/12*10*$F87*$G87*$I87*$L87*CN$10)</f>
        <v>0</v>
      </c>
      <c r="CO87" s="104"/>
      <c r="CP87" s="107">
        <f t="shared" ref="CP87:CP94" si="169">SUM(CO87/12*2*$E87*$G87*$I87*$L87*CP$10)+(CO87/12*10*$F87*$G87*$I87*$L87*CP$10)</f>
        <v>0</v>
      </c>
      <c r="CQ87" s="106"/>
      <c r="CR87" s="107">
        <f t="shared" ref="CR87:CR94" si="170">SUM(CQ87/12*2*$E87*$G87*$I87*$L87*CR$10)+(CQ87/12*10*$F87*$G87*$I87*$L87*CR$10)</f>
        <v>0</v>
      </c>
      <c r="CS87" s="104"/>
      <c r="CT87" s="107">
        <f t="shared" ref="CT87:CT94" si="171">SUM(CS87/12*2*$E87*$G87*$I87*$L87*CT$10)+(CS87/12*10*$F87*$G87*$I87*$L87*CT$10)</f>
        <v>0</v>
      </c>
      <c r="CU87" s="104"/>
      <c r="CV87" s="107">
        <f t="shared" ref="CV87:CV94" si="172">SUM(CU87/12*2*$E87*$G87*$I87*$L87*CV$10)+(CU87/12*10*$F87*$G87*$I87*$L87*CV$10)</f>
        <v>0</v>
      </c>
      <c r="CW87" s="104"/>
      <c r="CX87" s="107">
        <f t="shared" ref="CX87:CX94" si="173">SUM(CW87/12*2*$E87*$G87*$I87*$L87*CX$10)+(CW87/12*10*$F87*$G87*$I87*$L87*CX$10)</f>
        <v>0</v>
      </c>
      <c r="CY87" s="104"/>
      <c r="CZ87" s="107">
        <f t="shared" ref="CZ87:CZ94" si="174">SUM(CY87/12*2*$E87*$G87*$I87*$L87*CZ$10)+(CY87/12*10*$F87*$G87*$I87*$L87*CZ$10)</f>
        <v>0</v>
      </c>
      <c r="DA87" s="104"/>
      <c r="DB87" s="107">
        <f t="shared" ref="DB87:DB94" si="175">SUM(DA87/12*2*$E87*$G87*$I87*$L87*DB$10)+(DA87/12*10*$F87*$G87*$I87*$L87*DB$10)</f>
        <v>0</v>
      </c>
      <c r="DC87" s="104"/>
      <c r="DD87" s="107">
        <f t="shared" ref="DD87:DD94" si="176">SUM(DC87/12*2*$E87*$G87*$I87*$L87*DD$10)+(DC87/12*10*$F87*$G87*$I87*$L87*DD$10)</f>
        <v>0</v>
      </c>
      <c r="DE87" s="104"/>
      <c r="DF87" s="106">
        <f t="shared" ref="DF87:DF94" si="177">SUM(DE87/12*2*$E87*$G87*$I87*$L87*DF$10)+(DE87/12*10*$F87*$G87*$I87*$L87*DF$10)</f>
        <v>0</v>
      </c>
      <c r="DG87" s="104"/>
      <c r="DH87" s="107">
        <f t="shared" ref="DH87:DH94" si="178">SUM(DG87/12*2*$E87*$G87*$I87*$L87*DH$10)+(DG87/12*10*$F87*$G87*$I87*$L87*DH$10)</f>
        <v>0</v>
      </c>
      <c r="DI87" s="104"/>
      <c r="DJ87" s="107">
        <f t="shared" ref="DJ87:DJ94" si="179">SUM(DI87/12*2*$E87*$G87*$I87*$M87*DJ$10)+(DI87/12*10*$F87*$G87*$I87*$M87*DJ$10)</f>
        <v>0</v>
      </c>
      <c r="DK87" s="104"/>
      <c r="DL87" s="107">
        <f t="shared" ref="DL87:DL94" si="180">SUM(DK87/12*2*$E87*$G87*$I87*$N87*DL$10)+(DK87/12*10*$F87*$G87*$I87*$N87*DL$10)</f>
        <v>0</v>
      </c>
      <c r="DM87" s="104"/>
      <c r="DN87" s="105">
        <f t="shared" ref="DN87:DN94" si="181">(DM87/12*2*$E87*$G87*$I87*$K87*DN$10)+(DM87/12*10*$F87*$G87*$I87*$K87*DN$10)</f>
        <v>0</v>
      </c>
      <c r="DO87" s="104"/>
      <c r="DP87" s="105">
        <f t="shared" ref="DP87:DP94" si="182">(DO87/12*2*$E87*$G87*$I87*$K87*DP$10)+(DO87/12*10*$F87*$G87*$I87*$K87*DP$10)</f>
        <v>0</v>
      </c>
      <c r="DQ87" s="104"/>
      <c r="DR87" s="107">
        <f t="shared" ref="DR87:DR94" si="183">SUM(DQ87/12*2*$E87*$G87*$I87)+(DQ87/12*10*$F87*$G87*$I87)</f>
        <v>0</v>
      </c>
      <c r="DS87" s="104"/>
      <c r="DT87" s="106"/>
      <c r="DU87" s="104"/>
      <c r="DV87" s="105">
        <f t="shared" ref="DV87:DV94" si="184">(DU87/12*2*$E87*$G87*$I87*$K87*DV$10)+(DU87/12*10*$F87*$G87*$I87*$K87*DV$10)</f>
        <v>0</v>
      </c>
      <c r="DW87" s="104"/>
      <c r="DX87" s="105">
        <f t="shared" ref="DX87:DX94" si="185">(DW87/12*2*$E87*$G87*$I87*$K87*DX$10)+(DW87/12*10*$F87*$G87*$I87*$K87*DX$10)</f>
        <v>0</v>
      </c>
      <c r="DY87" s="104"/>
      <c r="DZ87" s="106"/>
      <c r="EA87" s="110"/>
      <c r="EB87" s="110"/>
      <c r="EC87" s="104"/>
      <c r="ED87" s="106"/>
      <c r="EE87" s="104"/>
      <c r="EF87" s="104"/>
      <c r="EG87" s="104"/>
      <c r="EH87" s="111">
        <f t="shared" ref="EH87:EH94" si="186">(EG87/12*2*$E87*$G87*$I87*$K87)+(EG87/12*10*$F87*$G87*$I87*$K87)</f>
        <v>0</v>
      </c>
      <c r="EI87" s="112">
        <f t="shared" si="130"/>
        <v>10</v>
      </c>
      <c r="EJ87" s="112">
        <f t="shared" si="130"/>
        <v>570278.42666666675</v>
      </c>
    </row>
    <row r="88" spans="1:142" s="160" customFormat="1" ht="15.75" hidden="1" customHeight="1" x14ac:dyDescent="0.25">
      <c r="A88" s="95"/>
      <c r="B88" s="132">
        <v>59</v>
      </c>
      <c r="C88" s="96" t="s">
        <v>299</v>
      </c>
      <c r="D88" s="184" t="s">
        <v>300</v>
      </c>
      <c r="E88" s="98">
        <v>16026</v>
      </c>
      <c r="F88" s="98">
        <v>16828</v>
      </c>
      <c r="G88" s="99">
        <v>0.74</v>
      </c>
      <c r="H88" s="100"/>
      <c r="I88" s="101">
        <v>1</v>
      </c>
      <c r="J88" s="102"/>
      <c r="K88" s="150">
        <v>1.4</v>
      </c>
      <c r="L88" s="150">
        <v>1.68</v>
      </c>
      <c r="M88" s="150">
        <v>2.23</v>
      </c>
      <c r="N88" s="153">
        <v>2.57</v>
      </c>
      <c r="O88" s="104"/>
      <c r="P88" s="105">
        <f t="shared" ref="P88:P94" si="187">(O88/12*2*$E88*$G88*$I88*$K88*P$10)+(O88/12*10*$F88*$G88*$I88*$K88*P$10)</f>
        <v>0</v>
      </c>
      <c r="Q88" s="154"/>
      <c r="R88" s="105">
        <f t="shared" si="131"/>
        <v>0</v>
      </c>
      <c r="S88" s="106"/>
      <c r="T88" s="105">
        <f t="shared" si="132"/>
        <v>0</v>
      </c>
      <c r="U88" s="104"/>
      <c r="V88" s="105">
        <f t="shared" si="133"/>
        <v>0</v>
      </c>
      <c r="W88" s="104"/>
      <c r="X88" s="105">
        <f t="shared" si="134"/>
        <v>0</v>
      </c>
      <c r="Y88" s="104"/>
      <c r="Z88" s="105">
        <f t="shared" si="135"/>
        <v>0</v>
      </c>
      <c r="AA88" s="106"/>
      <c r="AB88" s="105">
        <f t="shared" si="136"/>
        <v>0</v>
      </c>
      <c r="AC88" s="106"/>
      <c r="AD88" s="105">
        <f t="shared" si="137"/>
        <v>0</v>
      </c>
      <c r="AE88" s="106"/>
      <c r="AF88" s="106">
        <f t="shared" si="138"/>
        <v>0</v>
      </c>
      <c r="AG88" s="106">
        <v>0</v>
      </c>
      <c r="AH88" s="107">
        <f t="shared" si="139"/>
        <v>0</v>
      </c>
      <c r="AI88" s="104"/>
      <c r="AJ88" s="105">
        <f t="shared" si="140"/>
        <v>0</v>
      </c>
      <c r="AK88" s="104">
        <v>0</v>
      </c>
      <c r="AL88" s="105">
        <f t="shared" si="141"/>
        <v>0</v>
      </c>
      <c r="AM88" s="104"/>
      <c r="AN88" s="105">
        <f t="shared" si="142"/>
        <v>0</v>
      </c>
      <c r="AO88" s="104"/>
      <c r="AP88" s="105">
        <f t="shared" si="143"/>
        <v>0</v>
      </c>
      <c r="AQ88" s="104"/>
      <c r="AR88" s="105">
        <f t="shared" si="144"/>
        <v>0</v>
      </c>
      <c r="AS88" s="104"/>
      <c r="AT88" s="105">
        <f t="shared" si="145"/>
        <v>0</v>
      </c>
      <c r="AU88" s="104"/>
      <c r="AV88" s="105">
        <f t="shared" si="146"/>
        <v>0</v>
      </c>
      <c r="AW88" s="104"/>
      <c r="AX88" s="105">
        <f t="shared" si="147"/>
        <v>0</v>
      </c>
      <c r="AY88" s="104"/>
      <c r="AZ88" s="105">
        <f t="shared" si="148"/>
        <v>0</v>
      </c>
      <c r="BA88" s="104"/>
      <c r="BB88" s="105">
        <f t="shared" si="149"/>
        <v>0</v>
      </c>
      <c r="BC88" s="104"/>
      <c r="BD88" s="105">
        <f t="shared" si="150"/>
        <v>0</v>
      </c>
      <c r="BE88" s="104"/>
      <c r="BF88" s="105">
        <f t="shared" si="151"/>
        <v>0</v>
      </c>
      <c r="BG88" s="104"/>
      <c r="BH88" s="105">
        <f t="shared" si="152"/>
        <v>0</v>
      </c>
      <c r="BI88" s="104"/>
      <c r="BJ88" s="105">
        <f t="shared" si="153"/>
        <v>0</v>
      </c>
      <c r="BK88" s="104"/>
      <c r="BL88" s="105">
        <f t="shared" si="154"/>
        <v>0</v>
      </c>
      <c r="BM88" s="104"/>
      <c r="BN88" s="105">
        <f t="shared" si="155"/>
        <v>0</v>
      </c>
      <c r="BO88" s="109"/>
      <c r="BP88" s="105">
        <f t="shared" si="156"/>
        <v>0</v>
      </c>
      <c r="BQ88" s="104"/>
      <c r="BR88" s="105">
        <f t="shared" si="157"/>
        <v>0</v>
      </c>
      <c r="BS88" s="106">
        <v>0</v>
      </c>
      <c r="BT88" s="105">
        <f t="shared" si="158"/>
        <v>0</v>
      </c>
      <c r="BU88" s="104"/>
      <c r="BV88" s="105">
        <f t="shared" si="159"/>
        <v>0</v>
      </c>
      <c r="BW88" s="104"/>
      <c r="BX88" s="105">
        <f t="shared" si="160"/>
        <v>0</v>
      </c>
      <c r="BY88" s="104"/>
      <c r="BZ88" s="105">
        <f t="shared" si="161"/>
        <v>0</v>
      </c>
      <c r="CA88" s="104"/>
      <c r="CB88" s="105">
        <f t="shared" si="162"/>
        <v>0</v>
      </c>
      <c r="CC88" s="106"/>
      <c r="CD88" s="107">
        <f t="shared" si="163"/>
        <v>0</v>
      </c>
      <c r="CE88" s="104"/>
      <c r="CF88" s="107">
        <f t="shared" si="164"/>
        <v>0</v>
      </c>
      <c r="CG88" s="106"/>
      <c r="CH88" s="107">
        <f t="shared" si="165"/>
        <v>0</v>
      </c>
      <c r="CI88" s="106"/>
      <c r="CJ88" s="107">
        <f t="shared" si="166"/>
        <v>0</v>
      </c>
      <c r="CK88" s="106"/>
      <c r="CL88" s="107">
        <f t="shared" si="167"/>
        <v>0</v>
      </c>
      <c r="CM88" s="104"/>
      <c r="CN88" s="107">
        <f t="shared" si="168"/>
        <v>0</v>
      </c>
      <c r="CO88" s="104"/>
      <c r="CP88" s="107">
        <f t="shared" si="169"/>
        <v>0</v>
      </c>
      <c r="CQ88" s="106"/>
      <c r="CR88" s="107">
        <f t="shared" si="170"/>
        <v>0</v>
      </c>
      <c r="CS88" s="104"/>
      <c r="CT88" s="107">
        <f t="shared" si="171"/>
        <v>0</v>
      </c>
      <c r="CU88" s="104">
        <v>0</v>
      </c>
      <c r="CV88" s="107">
        <f t="shared" si="172"/>
        <v>0</v>
      </c>
      <c r="CW88" s="104"/>
      <c r="CX88" s="107">
        <f t="shared" si="173"/>
        <v>0</v>
      </c>
      <c r="CY88" s="104"/>
      <c r="CZ88" s="107">
        <f t="shared" si="174"/>
        <v>0</v>
      </c>
      <c r="DA88" s="104"/>
      <c r="DB88" s="107">
        <f t="shared" si="175"/>
        <v>0</v>
      </c>
      <c r="DC88" s="104"/>
      <c r="DD88" s="107">
        <f t="shared" si="176"/>
        <v>0</v>
      </c>
      <c r="DE88" s="104"/>
      <c r="DF88" s="106">
        <f t="shared" si="177"/>
        <v>0</v>
      </c>
      <c r="DG88" s="104"/>
      <c r="DH88" s="107">
        <f t="shared" si="178"/>
        <v>0</v>
      </c>
      <c r="DI88" s="104"/>
      <c r="DJ88" s="107">
        <f t="shared" si="179"/>
        <v>0</v>
      </c>
      <c r="DK88" s="104">
        <v>0</v>
      </c>
      <c r="DL88" s="107">
        <f t="shared" si="180"/>
        <v>0</v>
      </c>
      <c r="DM88" s="104"/>
      <c r="DN88" s="105">
        <f t="shared" si="181"/>
        <v>0</v>
      </c>
      <c r="DO88" s="104"/>
      <c r="DP88" s="105">
        <f t="shared" si="182"/>
        <v>0</v>
      </c>
      <c r="DQ88" s="104"/>
      <c r="DR88" s="107">
        <f t="shared" si="183"/>
        <v>0</v>
      </c>
      <c r="DS88" s="104"/>
      <c r="DT88" s="106"/>
      <c r="DU88" s="104"/>
      <c r="DV88" s="105">
        <f t="shared" si="184"/>
        <v>0</v>
      </c>
      <c r="DW88" s="104"/>
      <c r="DX88" s="105">
        <f t="shared" si="185"/>
        <v>0</v>
      </c>
      <c r="DY88" s="104"/>
      <c r="DZ88" s="106"/>
      <c r="EA88" s="110"/>
      <c r="EB88" s="110"/>
      <c r="EC88" s="125"/>
      <c r="ED88" s="106"/>
      <c r="EE88" s="125"/>
      <c r="EF88" s="125"/>
      <c r="EG88" s="125"/>
      <c r="EH88" s="111">
        <f t="shared" si="186"/>
        <v>0</v>
      </c>
      <c r="EI88" s="112">
        <f t="shared" si="130"/>
        <v>0</v>
      </c>
      <c r="EJ88" s="112">
        <f t="shared" si="130"/>
        <v>0</v>
      </c>
    </row>
    <row r="89" spans="1:142" s="160" customFormat="1" ht="15.75" hidden="1" customHeight="1" x14ac:dyDescent="0.25">
      <c r="A89" s="95"/>
      <c r="B89" s="132">
        <v>60</v>
      </c>
      <c r="C89" s="96" t="s">
        <v>301</v>
      </c>
      <c r="D89" s="184" t="s">
        <v>302</v>
      </c>
      <c r="E89" s="98">
        <v>16026</v>
      </c>
      <c r="F89" s="98">
        <v>16828</v>
      </c>
      <c r="G89" s="99">
        <v>1.44</v>
      </c>
      <c r="H89" s="100"/>
      <c r="I89" s="101">
        <v>1</v>
      </c>
      <c r="J89" s="102"/>
      <c r="K89" s="150">
        <v>1.4</v>
      </c>
      <c r="L89" s="150">
        <v>1.68</v>
      </c>
      <c r="M89" s="150">
        <v>2.23</v>
      </c>
      <c r="N89" s="153">
        <v>2.57</v>
      </c>
      <c r="O89" s="104"/>
      <c r="P89" s="105">
        <f t="shared" si="187"/>
        <v>0</v>
      </c>
      <c r="Q89" s="154"/>
      <c r="R89" s="105">
        <f t="shared" si="131"/>
        <v>0</v>
      </c>
      <c r="S89" s="106"/>
      <c r="T89" s="105">
        <f t="shared" si="132"/>
        <v>0</v>
      </c>
      <c r="U89" s="104"/>
      <c r="V89" s="105">
        <f t="shared" si="133"/>
        <v>0</v>
      </c>
      <c r="W89" s="104"/>
      <c r="X89" s="105">
        <f t="shared" si="134"/>
        <v>0</v>
      </c>
      <c r="Y89" s="104"/>
      <c r="Z89" s="105">
        <f t="shared" si="135"/>
        <v>0</v>
      </c>
      <c r="AA89" s="106"/>
      <c r="AB89" s="105">
        <f t="shared" si="136"/>
        <v>0</v>
      </c>
      <c r="AC89" s="106"/>
      <c r="AD89" s="105">
        <f t="shared" si="137"/>
        <v>0</v>
      </c>
      <c r="AE89" s="106"/>
      <c r="AF89" s="106">
        <f t="shared" si="138"/>
        <v>0</v>
      </c>
      <c r="AG89" s="106">
        <v>0</v>
      </c>
      <c r="AH89" s="107">
        <f t="shared" si="139"/>
        <v>0</v>
      </c>
      <c r="AI89" s="104"/>
      <c r="AJ89" s="105">
        <f t="shared" si="140"/>
        <v>0</v>
      </c>
      <c r="AK89" s="104">
        <v>0</v>
      </c>
      <c r="AL89" s="105">
        <f t="shared" si="141"/>
        <v>0</v>
      </c>
      <c r="AM89" s="104"/>
      <c r="AN89" s="105">
        <f t="shared" si="142"/>
        <v>0</v>
      </c>
      <c r="AO89" s="104"/>
      <c r="AP89" s="105">
        <f t="shared" si="143"/>
        <v>0</v>
      </c>
      <c r="AQ89" s="104"/>
      <c r="AR89" s="105">
        <f t="shared" si="144"/>
        <v>0</v>
      </c>
      <c r="AS89" s="104"/>
      <c r="AT89" s="105">
        <f t="shared" si="145"/>
        <v>0</v>
      </c>
      <c r="AU89" s="104"/>
      <c r="AV89" s="105">
        <f t="shared" si="146"/>
        <v>0</v>
      </c>
      <c r="AW89" s="104"/>
      <c r="AX89" s="105">
        <f t="shared" si="147"/>
        <v>0</v>
      </c>
      <c r="AY89" s="104"/>
      <c r="AZ89" s="105">
        <f t="shared" si="148"/>
        <v>0</v>
      </c>
      <c r="BA89" s="104"/>
      <c r="BB89" s="105">
        <f t="shared" si="149"/>
        <v>0</v>
      </c>
      <c r="BC89" s="104"/>
      <c r="BD89" s="105">
        <f t="shared" si="150"/>
        <v>0</v>
      </c>
      <c r="BE89" s="104"/>
      <c r="BF89" s="105">
        <f t="shared" si="151"/>
        <v>0</v>
      </c>
      <c r="BG89" s="104"/>
      <c r="BH89" s="105">
        <f t="shared" si="152"/>
        <v>0</v>
      </c>
      <c r="BI89" s="104"/>
      <c r="BJ89" s="105">
        <f t="shared" si="153"/>
        <v>0</v>
      </c>
      <c r="BK89" s="104"/>
      <c r="BL89" s="105">
        <f t="shared" si="154"/>
        <v>0</v>
      </c>
      <c r="BM89" s="104"/>
      <c r="BN89" s="105">
        <f t="shared" si="155"/>
        <v>0</v>
      </c>
      <c r="BO89" s="109"/>
      <c r="BP89" s="105">
        <f t="shared" si="156"/>
        <v>0</v>
      </c>
      <c r="BQ89" s="104"/>
      <c r="BR89" s="105">
        <f t="shared" si="157"/>
        <v>0</v>
      </c>
      <c r="BS89" s="106">
        <v>0</v>
      </c>
      <c r="BT89" s="105">
        <f t="shared" si="158"/>
        <v>0</v>
      </c>
      <c r="BU89" s="104"/>
      <c r="BV89" s="105">
        <f t="shared" si="159"/>
        <v>0</v>
      </c>
      <c r="BW89" s="104"/>
      <c r="BX89" s="105">
        <f t="shared" si="160"/>
        <v>0</v>
      </c>
      <c r="BY89" s="104"/>
      <c r="BZ89" s="105">
        <f t="shared" si="161"/>
        <v>0</v>
      </c>
      <c r="CA89" s="104"/>
      <c r="CB89" s="105">
        <f t="shared" si="162"/>
        <v>0</v>
      </c>
      <c r="CC89" s="106"/>
      <c r="CD89" s="107">
        <f t="shared" si="163"/>
        <v>0</v>
      </c>
      <c r="CE89" s="104"/>
      <c r="CF89" s="107">
        <f t="shared" si="164"/>
        <v>0</v>
      </c>
      <c r="CG89" s="106"/>
      <c r="CH89" s="107">
        <f t="shared" si="165"/>
        <v>0</v>
      </c>
      <c r="CI89" s="106"/>
      <c r="CJ89" s="107">
        <f t="shared" si="166"/>
        <v>0</v>
      </c>
      <c r="CK89" s="106"/>
      <c r="CL89" s="107">
        <f t="shared" si="167"/>
        <v>0</v>
      </c>
      <c r="CM89" s="104"/>
      <c r="CN89" s="107">
        <f t="shared" si="168"/>
        <v>0</v>
      </c>
      <c r="CO89" s="104"/>
      <c r="CP89" s="107">
        <f t="shared" si="169"/>
        <v>0</v>
      </c>
      <c r="CQ89" s="106"/>
      <c r="CR89" s="107">
        <f t="shared" si="170"/>
        <v>0</v>
      </c>
      <c r="CS89" s="104"/>
      <c r="CT89" s="107">
        <f t="shared" si="171"/>
        <v>0</v>
      </c>
      <c r="CU89" s="104">
        <v>0</v>
      </c>
      <c r="CV89" s="107">
        <f t="shared" si="172"/>
        <v>0</v>
      </c>
      <c r="CW89" s="104"/>
      <c r="CX89" s="107">
        <f t="shared" si="173"/>
        <v>0</v>
      </c>
      <c r="CY89" s="104"/>
      <c r="CZ89" s="107">
        <f t="shared" si="174"/>
        <v>0</v>
      </c>
      <c r="DA89" s="104"/>
      <c r="DB89" s="107">
        <f t="shared" si="175"/>
        <v>0</v>
      </c>
      <c r="DC89" s="104"/>
      <c r="DD89" s="107">
        <f t="shared" si="176"/>
        <v>0</v>
      </c>
      <c r="DE89" s="104"/>
      <c r="DF89" s="106">
        <f t="shared" si="177"/>
        <v>0</v>
      </c>
      <c r="DG89" s="104"/>
      <c r="DH89" s="107">
        <f t="shared" si="178"/>
        <v>0</v>
      </c>
      <c r="DI89" s="104"/>
      <c r="DJ89" s="107">
        <f t="shared" si="179"/>
        <v>0</v>
      </c>
      <c r="DK89" s="104">
        <v>0</v>
      </c>
      <c r="DL89" s="107">
        <f t="shared" si="180"/>
        <v>0</v>
      </c>
      <c r="DM89" s="104"/>
      <c r="DN89" s="105">
        <f t="shared" si="181"/>
        <v>0</v>
      </c>
      <c r="DO89" s="104"/>
      <c r="DP89" s="105">
        <f t="shared" si="182"/>
        <v>0</v>
      </c>
      <c r="DQ89" s="104"/>
      <c r="DR89" s="107">
        <f t="shared" si="183"/>
        <v>0</v>
      </c>
      <c r="DS89" s="104"/>
      <c r="DT89" s="106"/>
      <c r="DU89" s="104"/>
      <c r="DV89" s="105">
        <f t="shared" si="184"/>
        <v>0</v>
      </c>
      <c r="DW89" s="104"/>
      <c r="DX89" s="105">
        <f t="shared" si="185"/>
        <v>0</v>
      </c>
      <c r="DY89" s="104"/>
      <c r="DZ89" s="106"/>
      <c r="EA89" s="110"/>
      <c r="EB89" s="110"/>
      <c r="EC89" s="125"/>
      <c r="ED89" s="106"/>
      <c r="EE89" s="125"/>
      <c r="EF89" s="125"/>
      <c r="EG89" s="125"/>
      <c r="EH89" s="111">
        <f t="shared" si="186"/>
        <v>0</v>
      </c>
      <c r="EI89" s="112">
        <f t="shared" si="130"/>
        <v>0</v>
      </c>
      <c r="EJ89" s="112">
        <f t="shared" si="130"/>
        <v>0</v>
      </c>
    </row>
    <row r="90" spans="1:142" s="160" customFormat="1" ht="15.75" hidden="1" customHeight="1" x14ac:dyDescent="0.25">
      <c r="A90" s="95"/>
      <c r="B90" s="132">
        <v>61</v>
      </c>
      <c r="C90" s="96" t="s">
        <v>303</v>
      </c>
      <c r="D90" s="184" t="s">
        <v>304</v>
      </c>
      <c r="E90" s="98">
        <v>16026</v>
      </c>
      <c r="F90" s="98">
        <v>16828</v>
      </c>
      <c r="G90" s="99">
        <v>2.2200000000000002</v>
      </c>
      <c r="H90" s="100"/>
      <c r="I90" s="101">
        <v>1</v>
      </c>
      <c r="J90" s="102"/>
      <c r="K90" s="150">
        <v>1.4</v>
      </c>
      <c r="L90" s="150">
        <v>1.68</v>
      </c>
      <c r="M90" s="150">
        <v>2.23</v>
      </c>
      <c r="N90" s="153">
        <v>2.57</v>
      </c>
      <c r="O90" s="104"/>
      <c r="P90" s="105">
        <f t="shared" si="187"/>
        <v>0</v>
      </c>
      <c r="Q90" s="154"/>
      <c r="R90" s="105">
        <f t="shared" si="131"/>
        <v>0</v>
      </c>
      <c r="S90" s="106"/>
      <c r="T90" s="105">
        <f t="shared" si="132"/>
        <v>0</v>
      </c>
      <c r="U90" s="104"/>
      <c r="V90" s="105">
        <f t="shared" si="133"/>
        <v>0</v>
      </c>
      <c r="W90" s="104"/>
      <c r="X90" s="105">
        <f t="shared" si="134"/>
        <v>0</v>
      </c>
      <c r="Y90" s="104"/>
      <c r="Z90" s="105">
        <f t="shared" si="135"/>
        <v>0</v>
      </c>
      <c r="AA90" s="106"/>
      <c r="AB90" s="105">
        <f t="shared" si="136"/>
        <v>0</v>
      </c>
      <c r="AC90" s="106"/>
      <c r="AD90" s="105">
        <f t="shared" si="137"/>
        <v>0</v>
      </c>
      <c r="AE90" s="106"/>
      <c r="AF90" s="106">
        <f t="shared" si="138"/>
        <v>0</v>
      </c>
      <c r="AG90" s="106">
        <v>0</v>
      </c>
      <c r="AH90" s="107">
        <f t="shared" si="139"/>
        <v>0</v>
      </c>
      <c r="AI90" s="104"/>
      <c r="AJ90" s="105">
        <f t="shared" si="140"/>
        <v>0</v>
      </c>
      <c r="AK90" s="104">
        <v>0</v>
      </c>
      <c r="AL90" s="105">
        <f t="shared" si="141"/>
        <v>0</v>
      </c>
      <c r="AM90" s="104"/>
      <c r="AN90" s="105">
        <f t="shared" si="142"/>
        <v>0</v>
      </c>
      <c r="AO90" s="104"/>
      <c r="AP90" s="105">
        <f t="shared" si="143"/>
        <v>0</v>
      </c>
      <c r="AQ90" s="104"/>
      <c r="AR90" s="105">
        <f t="shared" si="144"/>
        <v>0</v>
      </c>
      <c r="AS90" s="104"/>
      <c r="AT90" s="105">
        <f t="shared" si="145"/>
        <v>0</v>
      </c>
      <c r="AU90" s="104"/>
      <c r="AV90" s="105">
        <f t="shared" si="146"/>
        <v>0</v>
      </c>
      <c r="AW90" s="104"/>
      <c r="AX90" s="105">
        <f t="shared" si="147"/>
        <v>0</v>
      </c>
      <c r="AY90" s="104"/>
      <c r="AZ90" s="105">
        <f t="shared" si="148"/>
        <v>0</v>
      </c>
      <c r="BA90" s="104"/>
      <c r="BB90" s="105">
        <f t="shared" si="149"/>
        <v>0</v>
      </c>
      <c r="BC90" s="104"/>
      <c r="BD90" s="105">
        <f t="shared" si="150"/>
        <v>0</v>
      </c>
      <c r="BE90" s="104"/>
      <c r="BF90" s="105">
        <f t="shared" si="151"/>
        <v>0</v>
      </c>
      <c r="BG90" s="104"/>
      <c r="BH90" s="105">
        <f t="shared" si="152"/>
        <v>0</v>
      </c>
      <c r="BI90" s="104"/>
      <c r="BJ90" s="105">
        <f t="shared" si="153"/>
        <v>0</v>
      </c>
      <c r="BK90" s="104"/>
      <c r="BL90" s="105">
        <f t="shared" si="154"/>
        <v>0</v>
      </c>
      <c r="BM90" s="104"/>
      <c r="BN90" s="105">
        <f t="shared" si="155"/>
        <v>0</v>
      </c>
      <c r="BO90" s="109"/>
      <c r="BP90" s="105">
        <f t="shared" si="156"/>
        <v>0</v>
      </c>
      <c r="BQ90" s="104"/>
      <c r="BR90" s="105">
        <f t="shared" si="157"/>
        <v>0</v>
      </c>
      <c r="BS90" s="106">
        <v>0</v>
      </c>
      <c r="BT90" s="105">
        <f t="shared" si="158"/>
        <v>0</v>
      </c>
      <c r="BU90" s="104"/>
      <c r="BV90" s="105">
        <f t="shared" si="159"/>
        <v>0</v>
      </c>
      <c r="BW90" s="104"/>
      <c r="BX90" s="105">
        <f t="shared" si="160"/>
        <v>0</v>
      </c>
      <c r="BY90" s="104"/>
      <c r="BZ90" s="105">
        <f t="shared" si="161"/>
        <v>0</v>
      </c>
      <c r="CA90" s="104"/>
      <c r="CB90" s="105">
        <f t="shared" si="162"/>
        <v>0</v>
      </c>
      <c r="CC90" s="106"/>
      <c r="CD90" s="107">
        <f t="shared" si="163"/>
        <v>0</v>
      </c>
      <c r="CE90" s="104"/>
      <c r="CF90" s="107">
        <f t="shared" si="164"/>
        <v>0</v>
      </c>
      <c r="CG90" s="106"/>
      <c r="CH90" s="107">
        <f t="shared" si="165"/>
        <v>0</v>
      </c>
      <c r="CI90" s="106"/>
      <c r="CJ90" s="107">
        <f t="shared" si="166"/>
        <v>0</v>
      </c>
      <c r="CK90" s="106"/>
      <c r="CL90" s="107">
        <f t="shared" si="167"/>
        <v>0</v>
      </c>
      <c r="CM90" s="104"/>
      <c r="CN90" s="107">
        <f t="shared" si="168"/>
        <v>0</v>
      </c>
      <c r="CO90" s="104"/>
      <c r="CP90" s="107">
        <f t="shared" si="169"/>
        <v>0</v>
      </c>
      <c r="CQ90" s="106"/>
      <c r="CR90" s="107">
        <f t="shared" si="170"/>
        <v>0</v>
      </c>
      <c r="CS90" s="104"/>
      <c r="CT90" s="107">
        <f t="shared" si="171"/>
        <v>0</v>
      </c>
      <c r="CU90" s="104">
        <v>0</v>
      </c>
      <c r="CV90" s="107">
        <f t="shared" si="172"/>
        <v>0</v>
      </c>
      <c r="CW90" s="104"/>
      <c r="CX90" s="107">
        <f t="shared" si="173"/>
        <v>0</v>
      </c>
      <c r="CY90" s="104"/>
      <c r="CZ90" s="107">
        <f t="shared" si="174"/>
        <v>0</v>
      </c>
      <c r="DA90" s="104"/>
      <c r="DB90" s="107">
        <f t="shared" si="175"/>
        <v>0</v>
      </c>
      <c r="DC90" s="104"/>
      <c r="DD90" s="107">
        <f t="shared" si="176"/>
        <v>0</v>
      </c>
      <c r="DE90" s="104"/>
      <c r="DF90" s="106">
        <f t="shared" si="177"/>
        <v>0</v>
      </c>
      <c r="DG90" s="104"/>
      <c r="DH90" s="107">
        <f t="shared" si="178"/>
        <v>0</v>
      </c>
      <c r="DI90" s="104"/>
      <c r="DJ90" s="107">
        <f t="shared" si="179"/>
        <v>0</v>
      </c>
      <c r="DK90" s="104">
        <v>0</v>
      </c>
      <c r="DL90" s="107">
        <f t="shared" si="180"/>
        <v>0</v>
      </c>
      <c r="DM90" s="104"/>
      <c r="DN90" s="105">
        <f t="shared" si="181"/>
        <v>0</v>
      </c>
      <c r="DO90" s="104"/>
      <c r="DP90" s="105">
        <f t="shared" si="182"/>
        <v>0</v>
      </c>
      <c r="DQ90" s="104"/>
      <c r="DR90" s="107">
        <f t="shared" si="183"/>
        <v>0</v>
      </c>
      <c r="DS90" s="104"/>
      <c r="DT90" s="106"/>
      <c r="DU90" s="104"/>
      <c r="DV90" s="105">
        <f t="shared" si="184"/>
        <v>0</v>
      </c>
      <c r="DW90" s="104"/>
      <c r="DX90" s="105">
        <f t="shared" si="185"/>
        <v>0</v>
      </c>
      <c r="DY90" s="104"/>
      <c r="DZ90" s="106"/>
      <c r="EA90" s="110"/>
      <c r="EB90" s="110"/>
      <c r="EC90" s="125"/>
      <c r="ED90" s="106"/>
      <c r="EE90" s="125"/>
      <c r="EF90" s="125"/>
      <c r="EG90" s="125"/>
      <c r="EH90" s="111">
        <f t="shared" si="186"/>
        <v>0</v>
      </c>
      <c r="EI90" s="112">
        <f t="shared" si="130"/>
        <v>0</v>
      </c>
      <c r="EJ90" s="112">
        <f t="shared" si="130"/>
        <v>0</v>
      </c>
    </row>
    <row r="91" spans="1:142" s="160" customFormat="1" ht="15.75" hidden="1" customHeight="1" x14ac:dyDescent="0.25">
      <c r="A91" s="95"/>
      <c r="B91" s="132">
        <v>62</v>
      </c>
      <c r="C91" s="96" t="s">
        <v>305</v>
      </c>
      <c r="D91" s="149" t="s">
        <v>306</v>
      </c>
      <c r="E91" s="98">
        <v>16026</v>
      </c>
      <c r="F91" s="98">
        <v>16828</v>
      </c>
      <c r="G91" s="99">
        <v>2.93</v>
      </c>
      <c r="H91" s="100"/>
      <c r="I91" s="101">
        <v>1</v>
      </c>
      <c r="J91" s="102"/>
      <c r="K91" s="150">
        <v>1.4</v>
      </c>
      <c r="L91" s="150">
        <v>1.68</v>
      </c>
      <c r="M91" s="150">
        <v>2.23</v>
      </c>
      <c r="N91" s="153">
        <v>2.57</v>
      </c>
      <c r="O91" s="104"/>
      <c r="P91" s="105">
        <f t="shared" si="187"/>
        <v>0</v>
      </c>
      <c r="Q91" s="154"/>
      <c r="R91" s="105">
        <f t="shared" si="131"/>
        <v>0</v>
      </c>
      <c r="S91" s="106"/>
      <c r="T91" s="105">
        <f t="shared" si="132"/>
        <v>0</v>
      </c>
      <c r="U91" s="104"/>
      <c r="V91" s="105">
        <f t="shared" si="133"/>
        <v>0</v>
      </c>
      <c r="W91" s="104"/>
      <c r="X91" s="105">
        <f t="shared" si="134"/>
        <v>0</v>
      </c>
      <c r="Y91" s="104"/>
      <c r="Z91" s="105">
        <f t="shared" si="135"/>
        <v>0</v>
      </c>
      <c r="AA91" s="106"/>
      <c r="AB91" s="105">
        <f t="shared" si="136"/>
        <v>0</v>
      </c>
      <c r="AC91" s="106"/>
      <c r="AD91" s="105">
        <f t="shared" si="137"/>
        <v>0</v>
      </c>
      <c r="AE91" s="106"/>
      <c r="AF91" s="106">
        <f t="shared" si="138"/>
        <v>0</v>
      </c>
      <c r="AG91" s="106"/>
      <c r="AH91" s="107">
        <f t="shared" si="139"/>
        <v>0</v>
      </c>
      <c r="AI91" s="104"/>
      <c r="AJ91" s="105">
        <f t="shared" si="140"/>
        <v>0</v>
      </c>
      <c r="AK91" s="104"/>
      <c r="AL91" s="105">
        <f t="shared" si="141"/>
        <v>0</v>
      </c>
      <c r="AM91" s="104"/>
      <c r="AN91" s="105">
        <f t="shared" si="142"/>
        <v>0</v>
      </c>
      <c r="AO91" s="104"/>
      <c r="AP91" s="105">
        <f t="shared" si="143"/>
        <v>0</v>
      </c>
      <c r="AQ91" s="104"/>
      <c r="AR91" s="105">
        <f t="shared" si="144"/>
        <v>0</v>
      </c>
      <c r="AS91" s="104"/>
      <c r="AT91" s="105">
        <f t="shared" si="145"/>
        <v>0</v>
      </c>
      <c r="AU91" s="104"/>
      <c r="AV91" s="105">
        <f t="shared" si="146"/>
        <v>0</v>
      </c>
      <c r="AW91" s="104"/>
      <c r="AX91" s="105">
        <f t="shared" si="147"/>
        <v>0</v>
      </c>
      <c r="AY91" s="104"/>
      <c r="AZ91" s="105">
        <f t="shared" si="148"/>
        <v>0</v>
      </c>
      <c r="BA91" s="104"/>
      <c r="BB91" s="105">
        <f t="shared" si="149"/>
        <v>0</v>
      </c>
      <c r="BC91" s="104"/>
      <c r="BD91" s="105">
        <f t="shared" si="150"/>
        <v>0</v>
      </c>
      <c r="BE91" s="104"/>
      <c r="BF91" s="105">
        <f t="shared" si="151"/>
        <v>0</v>
      </c>
      <c r="BG91" s="104"/>
      <c r="BH91" s="105">
        <f t="shared" si="152"/>
        <v>0</v>
      </c>
      <c r="BI91" s="104"/>
      <c r="BJ91" s="105">
        <f t="shared" si="153"/>
        <v>0</v>
      </c>
      <c r="BK91" s="104"/>
      <c r="BL91" s="105">
        <f t="shared" si="154"/>
        <v>0</v>
      </c>
      <c r="BM91" s="104"/>
      <c r="BN91" s="105">
        <f t="shared" si="155"/>
        <v>0</v>
      </c>
      <c r="BO91" s="109"/>
      <c r="BP91" s="105">
        <f t="shared" si="156"/>
        <v>0</v>
      </c>
      <c r="BQ91" s="104"/>
      <c r="BR91" s="105">
        <f t="shared" si="157"/>
        <v>0</v>
      </c>
      <c r="BS91" s="106"/>
      <c r="BT91" s="105">
        <f t="shared" si="158"/>
        <v>0</v>
      </c>
      <c r="BU91" s="104"/>
      <c r="BV91" s="105">
        <f t="shared" si="159"/>
        <v>0</v>
      </c>
      <c r="BW91" s="104"/>
      <c r="BX91" s="105">
        <f t="shared" si="160"/>
        <v>0</v>
      </c>
      <c r="BY91" s="104"/>
      <c r="BZ91" s="105">
        <f t="shared" si="161"/>
        <v>0</v>
      </c>
      <c r="CA91" s="104"/>
      <c r="CB91" s="105">
        <f t="shared" si="162"/>
        <v>0</v>
      </c>
      <c r="CC91" s="106"/>
      <c r="CD91" s="107">
        <f t="shared" si="163"/>
        <v>0</v>
      </c>
      <c r="CE91" s="104"/>
      <c r="CF91" s="107">
        <f t="shared" si="164"/>
        <v>0</v>
      </c>
      <c r="CG91" s="106"/>
      <c r="CH91" s="107">
        <f t="shared" si="165"/>
        <v>0</v>
      </c>
      <c r="CI91" s="106"/>
      <c r="CJ91" s="107">
        <f t="shared" si="166"/>
        <v>0</v>
      </c>
      <c r="CK91" s="106"/>
      <c r="CL91" s="107">
        <f t="shared" si="167"/>
        <v>0</v>
      </c>
      <c r="CM91" s="104"/>
      <c r="CN91" s="107">
        <f t="shared" si="168"/>
        <v>0</v>
      </c>
      <c r="CO91" s="104"/>
      <c r="CP91" s="107">
        <f t="shared" si="169"/>
        <v>0</v>
      </c>
      <c r="CQ91" s="106"/>
      <c r="CR91" s="107">
        <f t="shared" si="170"/>
        <v>0</v>
      </c>
      <c r="CS91" s="104"/>
      <c r="CT91" s="107">
        <f t="shared" si="171"/>
        <v>0</v>
      </c>
      <c r="CU91" s="104"/>
      <c r="CV91" s="107">
        <f t="shared" si="172"/>
        <v>0</v>
      </c>
      <c r="CW91" s="104"/>
      <c r="CX91" s="107">
        <f t="shared" si="173"/>
        <v>0</v>
      </c>
      <c r="CY91" s="104"/>
      <c r="CZ91" s="107">
        <f t="shared" si="174"/>
        <v>0</v>
      </c>
      <c r="DA91" s="104"/>
      <c r="DB91" s="107">
        <f t="shared" si="175"/>
        <v>0</v>
      </c>
      <c r="DC91" s="104"/>
      <c r="DD91" s="107">
        <f t="shared" si="176"/>
        <v>0</v>
      </c>
      <c r="DE91" s="104"/>
      <c r="DF91" s="106">
        <f t="shared" si="177"/>
        <v>0</v>
      </c>
      <c r="DG91" s="104"/>
      <c r="DH91" s="107">
        <f t="shared" si="178"/>
        <v>0</v>
      </c>
      <c r="DI91" s="104"/>
      <c r="DJ91" s="107">
        <f t="shared" si="179"/>
        <v>0</v>
      </c>
      <c r="DK91" s="104"/>
      <c r="DL91" s="107">
        <f t="shared" si="180"/>
        <v>0</v>
      </c>
      <c r="DM91" s="104"/>
      <c r="DN91" s="105">
        <f t="shared" si="181"/>
        <v>0</v>
      </c>
      <c r="DO91" s="104"/>
      <c r="DP91" s="105">
        <f t="shared" si="182"/>
        <v>0</v>
      </c>
      <c r="DQ91" s="104"/>
      <c r="DR91" s="107">
        <f t="shared" si="183"/>
        <v>0</v>
      </c>
      <c r="DS91" s="104"/>
      <c r="DT91" s="106"/>
      <c r="DU91" s="104"/>
      <c r="DV91" s="105">
        <f t="shared" si="184"/>
        <v>0</v>
      </c>
      <c r="DW91" s="104"/>
      <c r="DX91" s="105">
        <f t="shared" si="185"/>
        <v>0</v>
      </c>
      <c r="DY91" s="104"/>
      <c r="DZ91" s="106"/>
      <c r="EA91" s="110"/>
      <c r="EB91" s="110"/>
      <c r="EC91" s="125"/>
      <c r="ED91" s="106"/>
      <c r="EE91" s="125"/>
      <c r="EF91" s="125"/>
      <c r="EG91" s="125"/>
      <c r="EH91" s="111">
        <f t="shared" si="186"/>
        <v>0</v>
      </c>
      <c r="EI91" s="112">
        <f t="shared" si="130"/>
        <v>0</v>
      </c>
      <c r="EJ91" s="112">
        <f t="shared" si="130"/>
        <v>0</v>
      </c>
    </row>
    <row r="92" spans="1:142" s="160" customFormat="1" ht="15.75" hidden="1" customHeight="1" x14ac:dyDescent="0.25">
      <c r="A92" s="95"/>
      <c r="B92" s="132">
        <v>63</v>
      </c>
      <c r="C92" s="96" t="s">
        <v>307</v>
      </c>
      <c r="D92" s="149" t="s">
        <v>308</v>
      </c>
      <c r="E92" s="98">
        <v>16026</v>
      </c>
      <c r="F92" s="98">
        <v>16828</v>
      </c>
      <c r="G92" s="151">
        <v>3.14</v>
      </c>
      <c r="H92" s="100"/>
      <c r="I92" s="101">
        <v>1</v>
      </c>
      <c r="J92" s="102"/>
      <c r="K92" s="150">
        <v>1.4</v>
      </c>
      <c r="L92" s="150">
        <v>1.68</v>
      </c>
      <c r="M92" s="150">
        <v>2.23</v>
      </c>
      <c r="N92" s="153">
        <v>2.57</v>
      </c>
      <c r="O92" s="104"/>
      <c r="P92" s="105">
        <f t="shared" si="187"/>
        <v>0</v>
      </c>
      <c r="Q92" s="154"/>
      <c r="R92" s="105">
        <f t="shared" si="131"/>
        <v>0</v>
      </c>
      <c r="S92" s="106"/>
      <c r="T92" s="105">
        <f t="shared" si="132"/>
        <v>0</v>
      </c>
      <c r="U92" s="104"/>
      <c r="V92" s="105">
        <f t="shared" si="133"/>
        <v>0</v>
      </c>
      <c r="W92" s="104"/>
      <c r="X92" s="105">
        <f t="shared" si="134"/>
        <v>0</v>
      </c>
      <c r="Y92" s="104"/>
      <c r="Z92" s="105">
        <f t="shared" si="135"/>
        <v>0</v>
      </c>
      <c r="AA92" s="106"/>
      <c r="AB92" s="105">
        <f t="shared" si="136"/>
        <v>0</v>
      </c>
      <c r="AC92" s="106"/>
      <c r="AD92" s="105">
        <f t="shared" si="137"/>
        <v>0</v>
      </c>
      <c r="AE92" s="106"/>
      <c r="AF92" s="106">
        <f t="shared" si="138"/>
        <v>0</v>
      </c>
      <c r="AG92" s="106"/>
      <c r="AH92" s="107">
        <f t="shared" si="139"/>
        <v>0</v>
      </c>
      <c r="AI92" s="104"/>
      <c r="AJ92" s="105">
        <f t="shared" si="140"/>
        <v>0</v>
      </c>
      <c r="AK92" s="104"/>
      <c r="AL92" s="105">
        <f t="shared" si="141"/>
        <v>0</v>
      </c>
      <c r="AM92" s="104"/>
      <c r="AN92" s="105">
        <f t="shared" si="142"/>
        <v>0</v>
      </c>
      <c r="AO92" s="104"/>
      <c r="AP92" s="105">
        <f t="shared" si="143"/>
        <v>0</v>
      </c>
      <c r="AQ92" s="104"/>
      <c r="AR92" s="105">
        <f t="shared" si="144"/>
        <v>0</v>
      </c>
      <c r="AS92" s="104"/>
      <c r="AT92" s="105">
        <f t="shared" si="145"/>
        <v>0</v>
      </c>
      <c r="AU92" s="104"/>
      <c r="AV92" s="105">
        <f t="shared" si="146"/>
        <v>0</v>
      </c>
      <c r="AW92" s="104"/>
      <c r="AX92" s="105">
        <f t="shared" si="147"/>
        <v>0</v>
      </c>
      <c r="AY92" s="104"/>
      <c r="AZ92" s="105">
        <f t="shared" si="148"/>
        <v>0</v>
      </c>
      <c r="BA92" s="104"/>
      <c r="BB92" s="105">
        <f t="shared" si="149"/>
        <v>0</v>
      </c>
      <c r="BC92" s="104"/>
      <c r="BD92" s="105">
        <f t="shared" si="150"/>
        <v>0</v>
      </c>
      <c r="BE92" s="104"/>
      <c r="BF92" s="105">
        <f t="shared" si="151"/>
        <v>0</v>
      </c>
      <c r="BG92" s="104"/>
      <c r="BH92" s="105">
        <f t="shared" si="152"/>
        <v>0</v>
      </c>
      <c r="BI92" s="104"/>
      <c r="BJ92" s="105">
        <f t="shared" si="153"/>
        <v>0</v>
      </c>
      <c r="BK92" s="104"/>
      <c r="BL92" s="105">
        <f t="shared" si="154"/>
        <v>0</v>
      </c>
      <c r="BM92" s="104"/>
      <c r="BN92" s="105">
        <f t="shared" si="155"/>
        <v>0</v>
      </c>
      <c r="BO92" s="109"/>
      <c r="BP92" s="105">
        <f t="shared" si="156"/>
        <v>0</v>
      </c>
      <c r="BQ92" s="104"/>
      <c r="BR92" s="105">
        <f t="shared" si="157"/>
        <v>0</v>
      </c>
      <c r="BS92" s="106"/>
      <c r="BT92" s="105">
        <f t="shared" si="158"/>
        <v>0</v>
      </c>
      <c r="BU92" s="104"/>
      <c r="BV92" s="105">
        <f t="shared" si="159"/>
        <v>0</v>
      </c>
      <c r="BW92" s="104"/>
      <c r="BX92" s="105">
        <f t="shared" si="160"/>
        <v>0</v>
      </c>
      <c r="BY92" s="104"/>
      <c r="BZ92" s="105">
        <f t="shared" si="161"/>
        <v>0</v>
      </c>
      <c r="CA92" s="104"/>
      <c r="CB92" s="105">
        <f t="shared" si="162"/>
        <v>0</v>
      </c>
      <c r="CC92" s="106"/>
      <c r="CD92" s="107">
        <f t="shared" si="163"/>
        <v>0</v>
      </c>
      <c r="CE92" s="104"/>
      <c r="CF92" s="107">
        <f t="shared" si="164"/>
        <v>0</v>
      </c>
      <c r="CG92" s="106"/>
      <c r="CH92" s="107">
        <f t="shared" si="165"/>
        <v>0</v>
      </c>
      <c r="CI92" s="106"/>
      <c r="CJ92" s="107">
        <f t="shared" si="166"/>
        <v>0</v>
      </c>
      <c r="CK92" s="106"/>
      <c r="CL92" s="107">
        <f t="shared" si="167"/>
        <v>0</v>
      </c>
      <c r="CM92" s="104"/>
      <c r="CN92" s="107">
        <f t="shared" si="168"/>
        <v>0</v>
      </c>
      <c r="CO92" s="104"/>
      <c r="CP92" s="107">
        <f t="shared" si="169"/>
        <v>0</v>
      </c>
      <c r="CQ92" s="106"/>
      <c r="CR92" s="107">
        <f t="shared" si="170"/>
        <v>0</v>
      </c>
      <c r="CS92" s="104"/>
      <c r="CT92" s="107">
        <f t="shared" si="171"/>
        <v>0</v>
      </c>
      <c r="CU92" s="104"/>
      <c r="CV92" s="107">
        <f t="shared" si="172"/>
        <v>0</v>
      </c>
      <c r="CW92" s="104"/>
      <c r="CX92" s="107">
        <f t="shared" si="173"/>
        <v>0</v>
      </c>
      <c r="CY92" s="104"/>
      <c r="CZ92" s="107">
        <f t="shared" si="174"/>
        <v>0</v>
      </c>
      <c r="DA92" s="104"/>
      <c r="DB92" s="107">
        <f t="shared" si="175"/>
        <v>0</v>
      </c>
      <c r="DC92" s="104"/>
      <c r="DD92" s="107">
        <f t="shared" si="176"/>
        <v>0</v>
      </c>
      <c r="DE92" s="104"/>
      <c r="DF92" s="106">
        <f t="shared" si="177"/>
        <v>0</v>
      </c>
      <c r="DG92" s="104"/>
      <c r="DH92" s="107">
        <f t="shared" si="178"/>
        <v>0</v>
      </c>
      <c r="DI92" s="104"/>
      <c r="DJ92" s="107">
        <f t="shared" si="179"/>
        <v>0</v>
      </c>
      <c r="DK92" s="104"/>
      <c r="DL92" s="107">
        <f t="shared" si="180"/>
        <v>0</v>
      </c>
      <c r="DM92" s="104"/>
      <c r="DN92" s="105">
        <f t="shared" si="181"/>
        <v>0</v>
      </c>
      <c r="DO92" s="104"/>
      <c r="DP92" s="105">
        <f t="shared" si="182"/>
        <v>0</v>
      </c>
      <c r="DQ92" s="104"/>
      <c r="DR92" s="107">
        <f t="shared" si="183"/>
        <v>0</v>
      </c>
      <c r="DS92" s="104"/>
      <c r="DT92" s="106"/>
      <c r="DU92" s="104"/>
      <c r="DV92" s="105">
        <f t="shared" si="184"/>
        <v>0</v>
      </c>
      <c r="DW92" s="104"/>
      <c r="DX92" s="105">
        <f t="shared" si="185"/>
        <v>0</v>
      </c>
      <c r="DY92" s="104"/>
      <c r="DZ92" s="106"/>
      <c r="EA92" s="110"/>
      <c r="EB92" s="110"/>
      <c r="EC92" s="125"/>
      <c r="ED92" s="106"/>
      <c r="EE92" s="125"/>
      <c r="EF92" s="125"/>
      <c r="EG92" s="125"/>
      <c r="EH92" s="111">
        <f t="shared" si="186"/>
        <v>0</v>
      </c>
      <c r="EI92" s="112">
        <f t="shared" si="130"/>
        <v>0</v>
      </c>
      <c r="EJ92" s="112">
        <f t="shared" si="130"/>
        <v>0</v>
      </c>
    </row>
    <row r="93" spans="1:142" s="160" customFormat="1" ht="15.75" hidden="1" customHeight="1" x14ac:dyDescent="0.25">
      <c r="A93" s="95"/>
      <c r="B93" s="132">
        <v>64</v>
      </c>
      <c r="C93" s="96" t="s">
        <v>309</v>
      </c>
      <c r="D93" s="149" t="s">
        <v>310</v>
      </c>
      <c r="E93" s="98">
        <v>16026</v>
      </c>
      <c r="F93" s="98">
        <v>16828</v>
      </c>
      <c r="G93" s="99">
        <v>3.8</v>
      </c>
      <c r="H93" s="100"/>
      <c r="I93" s="101">
        <v>1</v>
      </c>
      <c r="J93" s="102"/>
      <c r="K93" s="150">
        <v>1.4</v>
      </c>
      <c r="L93" s="150">
        <v>1.68</v>
      </c>
      <c r="M93" s="150">
        <v>2.23</v>
      </c>
      <c r="N93" s="153">
        <v>2.57</v>
      </c>
      <c r="O93" s="104"/>
      <c r="P93" s="105">
        <f t="shared" si="187"/>
        <v>0</v>
      </c>
      <c r="Q93" s="154"/>
      <c r="R93" s="105">
        <f t="shared" si="131"/>
        <v>0</v>
      </c>
      <c r="S93" s="106"/>
      <c r="T93" s="105">
        <f t="shared" si="132"/>
        <v>0</v>
      </c>
      <c r="U93" s="104"/>
      <c r="V93" s="105">
        <f t="shared" si="133"/>
        <v>0</v>
      </c>
      <c r="W93" s="104"/>
      <c r="X93" s="105">
        <f t="shared" si="134"/>
        <v>0</v>
      </c>
      <c r="Y93" s="104"/>
      <c r="Z93" s="105">
        <f t="shared" si="135"/>
        <v>0</v>
      </c>
      <c r="AA93" s="106"/>
      <c r="AB93" s="105">
        <f t="shared" si="136"/>
        <v>0</v>
      </c>
      <c r="AC93" s="106"/>
      <c r="AD93" s="105">
        <f t="shared" si="137"/>
        <v>0</v>
      </c>
      <c r="AE93" s="106"/>
      <c r="AF93" s="106">
        <f t="shared" si="138"/>
        <v>0</v>
      </c>
      <c r="AG93" s="106"/>
      <c r="AH93" s="107">
        <f t="shared" si="139"/>
        <v>0</v>
      </c>
      <c r="AI93" s="104"/>
      <c r="AJ93" s="105">
        <f t="shared" si="140"/>
        <v>0</v>
      </c>
      <c r="AK93" s="104"/>
      <c r="AL93" s="105">
        <f t="shared" si="141"/>
        <v>0</v>
      </c>
      <c r="AM93" s="104"/>
      <c r="AN93" s="105">
        <f t="shared" si="142"/>
        <v>0</v>
      </c>
      <c r="AO93" s="104"/>
      <c r="AP93" s="105">
        <f t="shared" si="143"/>
        <v>0</v>
      </c>
      <c r="AQ93" s="104"/>
      <c r="AR93" s="105">
        <f t="shared" si="144"/>
        <v>0</v>
      </c>
      <c r="AS93" s="104"/>
      <c r="AT93" s="105">
        <f t="shared" si="145"/>
        <v>0</v>
      </c>
      <c r="AU93" s="104"/>
      <c r="AV93" s="105">
        <f t="shared" si="146"/>
        <v>0</v>
      </c>
      <c r="AW93" s="104"/>
      <c r="AX93" s="105">
        <f t="shared" si="147"/>
        <v>0</v>
      </c>
      <c r="AY93" s="104"/>
      <c r="AZ93" s="105">
        <f t="shared" si="148"/>
        <v>0</v>
      </c>
      <c r="BA93" s="104"/>
      <c r="BB93" s="105">
        <f t="shared" si="149"/>
        <v>0</v>
      </c>
      <c r="BC93" s="104"/>
      <c r="BD93" s="105">
        <f t="shared" si="150"/>
        <v>0</v>
      </c>
      <c r="BE93" s="104"/>
      <c r="BF93" s="105">
        <f t="shared" si="151"/>
        <v>0</v>
      </c>
      <c r="BG93" s="104"/>
      <c r="BH93" s="105">
        <f t="shared" si="152"/>
        <v>0</v>
      </c>
      <c r="BI93" s="104"/>
      <c r="BJ93" s="105">
        <f t="shared" si="153"/>
        <v>0</v>
      </c>
      <c r="BK93" s="104"/>
      <c r="BL93" s="105">
        <f t="shared" si="154"/>
        <v>0</v>
      </c>
      <c r="BM93" s="104"/>
      <c r="BN93" s="105">
        <f t="shared" si="155"/>
        <v>0</v>
      </c>
      <c r="BO93" s="109"/>
      <c r="BP93" s="105">
        <f t="shared" si="156"/>
        <v>0</v>
      </c>
      <c r="BQ93" s="104"/>
      <c r="BR93" s="105">
        <f t="shared" si="157"/>
        <v>0</v>
      </c>
      <c r="BS93" s="106"/>
      <c r="BT93" s="105">
        <f t="shared" si="158"/>
        <v>0</v>
      </c>
      <c r="BU93" s="104"/>
      <c r="BV93" s="105">
        <f t="shared" si="159"/>
        <v>0</v>
      </c>
      <c r="BW93" s="104"/>
      <c r="BX93" s="105">
        <f t="shared" si="160"/>
        <v>0</v>
      </c>
      <c r="BY93" s="104"/>
      <c r="BZ93" s="105">
        <f t="shared" si="161"/>
        <v>0</v>
      </c>
      <c r="CA93" s="104"/>
      <c r="CB93" s="105">
        <f t="shared" si="162"/>
        <v>0</v>
      </c>
      <c r="CC93" s="106"/>
      <c r="CD93" s="107">
        <f t="shared" si="163"/>
        <v>0</v>
      </c>
      <c r="CE93" s="104"/>
      <c r="CF93" s="107">
        <f t="shared" si="164"/>
        <v>0</v>
      </c>
      <c r="CG93" s="106"/>
      <c r="CH93" s="107">
        <f t="shared" si="165"/>
        <v>0</v>
      </c>
      <c r="CI93" s="106"/>
      <c r="CJ93" s="107">
        <f t="shared" si="166"/>
        <v>0</v>
      </c>
      <c r="CK93" s="106"/>
      <c r="CL93" s="107">
        <f t="shared" si="167"/>
        <v>0</v>
      </c>
      <c r="CM93" s="104"/>
      <c r="CN93" s="107">
        <f t="shared" si="168"/>
        <v>0</v>
      </c>
      <c r="CO93" s="104"/>
      <c r="CP93" s="107">
        <f t="shared" si="169"/>
        <v>0</v>
      </c>
      <c r="CQ93" s="106"/>
      <c r="CR93" s="107">
        <f t="shared" si="170"/>
        <v>0</v>
      </c>
      <c r="CS93" s="104"/>
      <c r="CT93" s="107">
        <f t="shared" si="171"/>
        <v>0</v>
      </c>
      <c r="CU93" s="104"/>
      <c r="CV93" s="107">
        <f t="shared" si="172"/>
        <v>0</v>
      </c>
      <c r="CW93" s="104"/>
      <c r="CX93" s="107">
        <f t="shared" si="173"/>
        <v>0</v>
      </c>
      <c r="CY93" s="104"/>
      <c r="CZ93" s="107">
        <f t="shared" si="174"/>
        <v>0</v>
      </c>
      <c r="DA93" s="104"/>
      <c r="DB93" s="107">
        <f t="shared" si="175"/>
        <v>0</v>
      </c>
      <c r="DC93" s="104"/>
      <c r="DD93" s="107">
        <f t="shared" si="176"/>
        <v>0</v>
      </c>
      <c r="DE93" s="104"/>
      <c r="DF93" s="106">
        <f t="shared" si="177"/>
        <v>0</v>
      </c>
      <c r="DG93" s="104"/>
      <c r="DH93" s="107">
        <f t="shared" si="178"/>
        <v>0</v>
      </c>
      <c r="DI93" s="104"/>
      <c r="DJ93" s="107">
        <f t="shared" si="179"/>
        <v>0</v>
      </c>
      <c r="DK93" s="104"/>
      <c r="DL93" s="107">
        <f t="shared" si="180"/>
        <v>0</v>
      </c>
      <c r="DM93" s="104"/>
      <c r="DN93" s="105">
        <f t="shared" si="181"/>
        <v>0</v>
      </c>
      <c r="DO93" s="104"/>
      <c r="DP93" s="105">
        <f t="shared" si="182"/>
        <v>0</v>
      </c>
      <c r="DQ93" s="104"/>
      <c r="DR93" s="107">
        <f t="shared" si="183"/>
        <v>0</v>
      </c>
      <c r="DS93" s="104"/>
      <c r="DT93" s="106"/>
      <c r="DU93" s="104"/>
      <c r="DV93" s="105">
        <f t="shared" si="184"/>
        <v>0</v>
      </c>
      <c r="DW93" s="104"/>
      <c r="DX93" s="105">
        <f t="shared" si="185"/>
        <v>0</v>
      </c>
      <c r="DY93" s="104"/>
      <c r="DZ93" s="106"/>
      <c r="EA93" s="110"/>
      <c r="EB93" s="110"/>
      <c r="EC93" s="125"/>
      <c r="ED93" s="106"/>
      <c r="EE93" s="125"/>
      <c r="EF93" s="125"/>
      <c r="EG93" s="125"/>
      <c r="EH93" s="111">
        <f t="shared" si="186"/>
        <v>0</v>
      </c>
      <c r="EI93" s="112">
        <f t="shared" si="130"/>
        <v>0</v>
      </c>
      <c r="EJ93" s="112">
        <f t="shared" si="130"/>
        <v>0</v>
      </c>
    </row>
    <row r="94" spans="1:142" s="160" customFormat="1" ht="15.75" hidden="1" customHeight="1" x14ac:dyDescent="0.25">
      <c r="A94" s="95"/>
      <c r="B94" s="132">
        <v>65</v>
      </c>
      <c r="C94" s="96" t="s">
        <v>311</v>
      </c>
      <c r="D94" s="149" t="s">
        <v>312</v>
      </c>
      <c r="E94" s="98">
        <v>16026</v>
      </c>
      <c r="F94" s="98">
        <v>16828</v>
      </c>
      <c r="G94" s="99">
        <v>4.7</v>
      </c>
      <c r="H94" s="100"/>
      <c r="I94" s="101">
        <v>1</v>
      </c>
      <c r="J94" s="102"/>
      <c r="K94" s="150">
        <v>1.4</v>
      </c>
      <c r="L94" s="150">
        <v>1.68</v>
      </c>
      <c r="M94" s="150">
        <v>2.23</v>
      </c>
      <c r="N94" s="153">
        <v>2.57</v>
      </c>
      <c r="O94" s="104"/>
      <c r="P94" s="105">
        <f t="shared" si="187"/>
        <v>0</v>
      </c>
      <c r="Q94" s="154"/>
      <c r="R94" s="105">
        <f t="shared" si="131"/>
        <v>0</v>
      </c>
      <c r="S94" s="106"/>
      <c r="T94" s="105">
        <f t="shared" si="132"/>
        <v>0</v>
      </c>
      <c r="U94" s="104"/>
      <c r="V94" s="105">
        <f t="shared" si="133"/>
        <v>0</v>
      </c>
      <c r="W94" s="104"/>
      <c r="X94" s="105">
        <f t="shared" si="134"/>
        <v>0</v>
      </c>
      <c r="Y94" s="104"/>
      <c r="Z94" s="105">
        <f t="shared" si="135"/>
        <v>0</v>
      </c>
      <c r="AA94" s="106"/>
      <c r="AB94" s="105">
        <f t="shared" si="136"/>
        <v>0</v>
      </c>
      <c r="AC94" s="106"/>
      <c r="AD94" s="105">
        <f t="shared" si="137"/>
        <v>0</v>
      </c>
      <c r="AE94" s="106"/>
      <c r="AF94" s="106">
        <f t="shared" si="138"/>
        <v>0</v>
      </c>
      <c r="AG94" s="106"/>
      <c r="AH94" s="107">
        <f t="shared" si="139"/>
        <v>0</v>
      </c>
      <c r="AI94" s="104"/>
      <c r="AJ94" s="105">
        <f t="shared" si="140"/>
        <v>0</v>
      </c>
      <c r="AK94" s="104"/>
      <c r="AL94" s="105">
        <f t="shared" si="141"/>
        <v>0</v>
      </c>
      <c r="AM94" s="104"/>
      <c r="AN94" s="105">
        <f t="shared" si="142"/>
        <v>0</v>
      </c>
      <c r="AO94" s="104"/>
      <c r="AP94" s="105">
        <f t="shared" si="143"/>
        <v>0</v>
      </c>
      <c r="AQ94" s="104"/>
      <c r="AR94" s="105">
        <f t="shared" si="144"/>
        <v>0</v>
      </c>
      <c r="AS94" s="104"/>
      <c r="AT94" s="105">
        <f t="shared" si="145"/>
        <v>0</v>
      </c>
      <c r="AU94" s="104"/>
      <c r="AV94" s="105">
        <f t="shared" si="146"/>
        <v>0</v>
      </c>
      <c r="AW94" s="104"/>
      <c r="AX94" s="105">
        <f t="shared" si="147"/>
        <v>0</v>
      </c>
      <c r="AY94" s="104"/>
      <c r="AZ94" s="105">
        <f t="shared" si="148"/>
        <v>0</v>
      </c>
      <c r="BA94" s="104"/>
      <c r="BB94" s="105">
        <f t="shared" si="149"/>
        <v>0</v>
      </c>
      <c r="BC94" s="104"/>
      <c r="BD94" s="105">
        <f t="shared" si="150"/>
        <v>0</v>
      </c>
      <c r="BE94" s="104"/>
      <c r="BF94" s="105">
        <f t="shared" si="151"/>
        <v>0</v>
      </c>
      <c r="BG94" s="104"/>
      <c r="BH94" s="105">
        <f t="shared" si="152"/>
        <v>0</v>
      </c>
      <c r="BI94" s="104"/>
      <c r="BJ94" s="105">
        <f t="shared" si="153"/>
        <v>0</v>
      </c>
      <c r="BK94" s="104"/>
      <c r="BL94" s="105">
        <f t="shared" si="154"/>
        <v>0</v>
      </c>
      <c r="BM94" s="104"/>
      <c r="BN94" s="105">
        <f t="shared" si="155"/>
        <v>0</v>
      </c>
      <c r="BO94" s="109"/>
      <c r="BP94" s="105">
        <f t="shared" si="156"/>
        <v>0</v>
      </c>
      <c r="BQ94" s="104"/>
      <c r="BR94" s="105">
        <f t="shared" si="157"/>
        <v>0</v>
      </c>
      <c r="BS94" s="106"/>
      <c r="BT94" s="105">
        <f t="shared" si="158"/>
        <v>0</v>
      </c>
      <c r="BU94" s="104"/>
      <c r="BV94" s="105">
        <f t="shared" si="159"/>
        <v>0</v>
      </c>
      <c r="BW94" s="104"/>
      <c r="BX94" s="105">
        <f t="shared" si="160"/>
        <v>0</v>
      </c>
      <c r="BY94" s="104"/>
      <c r="BZ94" s="105">
        <f t="shared" si="161"/>
        <v>0</v>
      </c>
      <c r="CA94" s="104"/>
      <c r="CB94" s="105">
        <f t="shared" si="162"/>
        <v>0</v>
      </c>
      <c r="CC94" s="106"/>
      <c r="CD94" s="107">
        <f t="shared" si="163"/>
        <v>0</v>
      </c>
      <c r="CE94" s="104"/>
      <c r="CF94" s="107">
        <f t="shared" si="164"/>
        <v>0</v>
      </c>
      <c r="CG94" s="106"/>
      <c r="CH94" s="107">
        <f t="shared" si="165"/>
        <v>0</v>
      </c>
      <c r="CI94" s="106"/>
      <c r="CJ94" s="107">
        <f t="shared" si="166"/>
        <v>0</v>
      </c>
      <c r="CK94" s="106"/>
      <c r="CL94" s="107">
        <f t="shared" si="167"/>
        <v>0</v>
      </c>
      <c r="CM94" s="104"/>
      <c r="CN94" s="107">
        <f t="shared" si="168"/>
        <v>0</v>
      </c>
      <c r="CO94" s="104"/>
      <c r="CP94" s="107">
        <f t="shared" si="169"/>
        <v>0</v>
      </c>
      <c r="CQ94" s="106"/>
      <c r="CR94" s="107">
        <f t="shared" si="170"/>
        <v>0</v>
      </c>
      <c r="CS94" s="104"/>
      <c r="CT94" s="107">
        <f t="shared" si="171"/>
        <v>0</v>
      </c>
      <c r="CU94" s="104"/>
      <c r="CV94" s="107">
        <f t="shared" si="172"/>
        <v>0</v>
      </c>
      <c r="CW94" s="104"/>
      <c r="CX94" s="107">
        <f t="shared" si="173"/>
        <v>0</v>
      </c>
      <c r="CY94" s="104"/>
      <c r="CZ94" s="107">
        <f t="shared" si="174"/>
        <v>0</v>
      </c>
      <c r="DA94" s="104"/>
      <c r="DB94" s="107">
        <f t="shared" si="175"/>
        <v>0</v>
      </c>
      <c r="DC94" s="104"/>
      <c r="DD94" s="107">
        <f t="shared" si="176"/>
        <v>0</v>
      </c>
      <c r="DE94" s="104"/>
      <c r="DF94" s="106">
        <f t="shared" si="177"/>
        <v>0</v>
      </c>
      <c r="DG94" s="104"/>
      <c r="DH94" s="107">
        <f t="shared" si="178"/>
        <v>0</v>
      </c>
      <c r="DI94" s="104"/>
      <c r="DJ94" s="107">
        <f t="shared" si="179"/>
        <v>0</v>
      </c>
      <c r="DK94" s="104"/>
      <c r="DL94" s="107">
        <f t="shared" si="180"/>
        <v>0</v>
      </c>
      <c r="DM94" s="104"/>
      <c r="DN94" s="105">
        <f t="shared" si="181"/>
        <v>0</v>
      </c>
      <c r="DO94" s="104"/>
      <c r="DP94" s="105">
        <f t="shared" si="182"/>
        <v>0</v>
      </c>
      <c r="DQ94" s="104"/>
      <c r="DR94" s="107">
        <f t="shared" si="183"/>
        <v>0</v>
      </c>
      <c r="DS94" s="104"/>
      <c r="DT94" s="106"/>
      <c r="DU94" s="104"/>
      <c r="DV94" s="105">
        <f t="shared" si="184"/>
        <v>0</v>
      </c>
      <c r="DW94" s="104"/>
      <c r="DX94" s="105">
        <f t="shared" si="185"/>
        <v>0</v>
      </c>
      <c r="DY94" s="104"/>
      <c r="DZ94" s="106"/>
      <c r="EA94" s="110"/>
      <c r="EB94" s="110"/>
      <c r="EC94" s="125"/>
      <c r="ED94" s="106"/>
      <c r="EE94" s="125"/>
      <c r="EF94" s="125"/>
      <c r="EG94" s="125"/>
      <c r="EH94" s="111">
        <f t="shared" si="186"/>
        <v>0</v>
      </c>
      <c r="EI94" s="112">
        <f t="shared" si="130"/>
        <v>0</v>
      </c>
      <c r="EJ94" s="112">
        <f t="shared" si="130"/>
        <v>0</v>
      </c>
    </row>
    <row r="95" spans="1:142" s="160" customFormat="1" ht="30.75" hidden="1" customHeight="1" x14ac:dyDescent="0.25">
      <c r="A95" s="95"/>
      <c r="B95" s="132">
        <v>66</v>
      </c>
      <c r="C95" s="96" t="s">
        <v>313</v>
      </c>
      <c r="D95" s="149" t="s">
        <v>314</v>
      </c>
      <c r="E95" s="98">
        <v>16026</v>
      </c>
      <c r="F95" s="98">
        <v>16828</v>
      </c>
      <c r="G95" s="99">
        <v>22.62</v>
      </c>
      <c r="H95" s="195">
        <v>3.6600000000000001E-2</v>
      </c>
      <c r="I95" s="101">
        <v>1</v>
      </c>
      <c r="J95" s="102"/>
      <c r="K95" s="150">
        <v>1.4</v>
      </c>
      <c r="L95" s="150">
        <v>1.68</v>
      </c>
      <c r="M95" s="150">
        <v>2.23</v>
      </c>
      <c r="N95" s="153">
        <v>2.57</v>
      </c>
      <c r="O95" s="104"/>
      <c r="P95" s="123">
        <f>(O95/12*2*$E95*$G95*((1-$H95)+$H95*$K95*$I95*P$10))+(O95/12*10*$F95*$G95*((1-$H95)+$H95*$K95*$J95*P$10))</f>
        <v>0</v>
      </c>
      <c r="Q95" s="154"/>
      <c r="R95" s="123">
        <f>(Q95/12*2*$E95*$G95*((1-$H95)+$H95*$K95*$I95*R$10))+(Q95/12*10*$F95*$G95*((1-$H95)+$H95*$K95*$I95*R$10))</f>
        <v>0</v>
      </c>
      <c r="S95" s="106"/>
      <c r="T95" s="123">
        <f>(S95/12*2*$E95*$G95*((1-$H95)+$H95*$K95*$I95*T$10))+(S95/12*10*$F95*$G95*((1-$H95)+$H95*$K95*$I95*T$10))</f>
        <v>0</v>
      </c>
      <c r="U95" s="104"/>
      <c r="V95" s="123">
        <f>(U95/12*2*$E95*$G95*((1-$H95)+$H95*$K95*$I95*V$10))+(U95/12*10*$F95*$G95*((1-$H95)+$H95*$K95*$I95*V$10))</f>
        <v>0</v>
      </c>
      <c r="W95" s="104"/>
      <c r="X95" s="123">
        <f>(W95/12*2*$E95*$G95*((1-$H95)+$H95*$K95*$I95*X$10))+(W95/12*10*$F95*$G95*((1-$H95)+$H95*$K95*$I95*X$10))</f>
        <v>0</v>
      </c>
      <c r="Y95" s="104"/>
      <c r="Z95" s="123">
        <f>(Y95/12*2*$E95*$G95*((1-$H95)+$H95*$K95*$I95*Z$10))+(Y95/12*10*$F95*$G95*((1-$H95)+$H95*$K95*$I95*Z$10))</f>
        <v>0</v>
      </c>
      <c r="AA95" s="106"/>
      <c r="AB95" s="123">
        <f>(AA95/12*2*$E95*$G95*((1-$H95)+$H95*$K95*$I95*AB$10))+(AA95/12*10*$F95*$G95*((1-$H95)+$H95*$K95*$I95*AB$10))</f>
        <v>0</v>
      </c>
      <c r="AC95" s="106"/>
      <c r="AD95" s="123">
        <f>(AC95/12*2*$E95*$G95*((1-$H95)+$H95*$K95*$I95*AD$10))+(AC95/12*10*$F95*$G95*((1-$H95)+$H95*$K95*$I95*AD$10))</f>
        <v>0</v>
      </c>
      <c r="AE95" s="106"/>
      <c r="AF95" s="123">
        <f>(AE95/12*2*$E95*$G95*((1-$H95)+$H95*$L95*$I95*AF$10))+(AE95/12*10*$F95*$G95*((1-$H95)+$H95*$L95*$I95*AF$10))</f>
        <v>0</v>
      </c>
      <c r="AG95" s="106"/>
      <c r="AH95" s="123">
        <f>(AG95/12*2*$E95*$G95*((1-$H95)+$H95*$L95*$I95*AH$10))+(AG95/12*10*$F95*$G95*((1-$H95)+$H95*$L95*$I95*AH$10))</f>
        <v>0</v>
      </c>
      <c r="AI95" s="104"/>
      <c r="AJ95" s="123">
        <f>(AI95/12*2*$E95*$G95*((1-$H95)+$H95*$K95*$I95*AJ$10))+(AI95/12*10*$F95*$G95*((1-$H95)+$H95*$K95*$I95*AJ$10))</f>
        <v>0</v>
      </c>
      <c r="AK95" s="104"/>
      <c r="AL95" s="123">
        <f>(AK95/12*2*$E95*$G95*((1-$H95)+$H95*$K95*$I95*AL$10))+(AK95/12*10*$F95*$G95*((1-$H95)+$H95*$K95*$I95*AL$10))</f>
        <v>0</v>
      </c>
      <c r="AM95" s="104"/>
      <c r="AN95" s="123">
        <f>(AM95/12*2*$E95*$G95*((1-$H95)+$H95*$K95*$I95*AN$10))+(AM95/12*10*$F95*$G95*((1-$H95)+$H95*$K95*$I95*AN$10))</f>
        <v>0</v>
      </c>
      <c r="AO95" s="104"/>
      <c r="AP95" s="123">
        <f>(AO95/12*2*$E95*$G95*((1-$H95)+$H95*$K95*$I95*AP$10))+(AO95/12*10*$F95*$G95*((1-$H95)+$H95*$K95*$I95*AP$10))</f>
        <v>0</v>
      </c>
      <c r="AQ95" s="104"/>
      <c r="AR95" s="123">
        <f>(AQ95/12*2*$E95*$G95*((1-$H95)+$H95*$K95*$I95*AR$10))+(AQ95/12*10*$F95*$G95*((1-$H95)+$H95*$K95*$I95*AR$10))</f>
        <v>0</v>
      </c>
      <c r="AS95" s="104"/>
      <c r="AT95" s="123">
        <f>(AS95/12*2*$E95*$G95*((1-$H95)+$H95*$K95*$I95*AT$10))+(AS95/12*10*$F95*$G95*((1-$H95)+$H95*$K95*$I95*AT$10))</f>
        <v>0</v>
      </c>
      <c r="AU95" s="104"/>
      <c r="AV95" s="123">
        <f>(AU95/12*2*$E95*$G95*((1-$H95)+$H95*$K95*$I95*AV$10))+(AU95/12*10*$F95*$G95*((1-$H95)+$H95*$K95*$I95*AV$10))</f>
        <v>0</v>
      </c>
      <c r="AW95" s="104"/>
      <c r="AX95" s="123">
        <f>(AW95/12*2*$E95*$G95*((1-$H95)+$H95*$K95*$I95*AX$10))+(AW95/12*10*$F95*$G95*((1-$H95)+$H95*$K95*$I95*AX$10))</f>
        <v>0</v>
      </c>
      <c r="AY95" s="104"/>
      <c r="AZ95" s="123">
        <f>(AY95/12*2*$E95*$G95*((1-$H95)+$H95*$K95*$I95*AZ$10))+(AY95/12*10*$F95*$G95*((1-$H95)+$H95*$K95*$I95*AZ$10))</f>
        <v>0</v>
      </c>
      <c r="BA95" s="104"/>
      <c r="BB95" s="123">
        <f>(BA95/12*2*$E95*$G95*((1-$H95)+$H95*$K95*$I95*BB$10))+(BA95/12*10*$F95*$G95*((1-$H95)+$H95*$K95*$I95*BB$10))</f>
        <v>0</v>
      </c>
      <c r="BC95" s="104"/>
      <c r="BD95" s="123">
        <f>(BC95/12*2*$E95*$G95*((1-$H95)+$H95*$K95*$I95*BD$10))+(BC95/12*10*$F95*$G95*((1-$H95)+$H95*$K95*$I95*BD$10))</f>
        <v>0</v>
      </c>
      <c r="BE95" s="104"/>
      <c r="BF95" s="123">
        <f>(BE95/12*2*$E95*$G95*((1-$H95)+$H95*$K95*$I95*BF$10))+(BE95/12*10*$F95*$G95*((1-$H95)+$H95*$K95*$I95*BF$10))</f>
        <v>0</v>
      </c>
      <c r="BG95" s="104"/>
      <c r="BH95" s="123">
        <f>(BG95/12*2*$E95*$G95*((1-$H95)+$H95*$K95*$I95*BH$10))+(BG95/12*10*$F95*$G95*((1-$H95)+$H95*$K95*$I95*BH$10))</f>
        <v>0</v>
      </c>
      <c r="BI95" s="104"/>
      <c r="BJ95" s="123">
        <f>(BI95/12*2*$E95*$G95*((1-$H95)+$H95*$K95*$I95*BJ$10))+(BI95/12*10*$F95*$G95*((1-$H95)+$H95*$K95*$I95*BJ$10))</f>
        <v>0</v>
      </c>
      <c r="BK95" s="104"/>
      <c r="BL95" s="123">
        <f>(BK95/12*2*$E95*$G95*((1-$H95)+$H95*$K95*$I95*BL$10))+(BK95/12*10*$F95*$G95*((1-$H95)+$H95*$K95*$I95*BL$10))</f>
        <v>0</v>
      </c>
      <c r="BM95" s="104"/>
      <c r="BN95" s="123">
        <f>(BM95/12*2*$E95*$G95*((1-$H95)+$H95*$K95*$I95*BN$10))+(BM95/12*10*$F95*$G95*((1-$H95)+$H95*$K95*$I95*BN$10))</f>
        <v>0</v>
      </c>
      <c r="BO95" s="109"/>
      <c r="BP95" s="123">
        <f>(BO95/12*2*$E95*$G95*((1-$H95)+$H95*$K95*$I95*BP$10))+(BO95/12*10*$F95*$G95*((1-$H95)+$H95*$K95*$I95*BP$10))</f>
        <v>0</v>
      </c>
      <c r="BQ95" s="104"/>
      <c r="BR95" s="123">
        <f>(BQ95/12*2*$E95*$G95*((1-$H95)+$H95*$K95*$I95*BR$10))+(BQ95/12*10*$F95*$G95*((1-$H95)+$H95*$K95*$I95*BR$10))</f>
        <v>0</v>
      </c>
      <c r="BS95" s="106"/>
      <c r="BT95" s="123">
        <f>(BS95/12*2*$E95*$G95*((1-$H95)+$H95*$K95*$I95*BT$10))+(BS95/12*10*$F95*$G95*((1-$H95)+$H95*$K95*$I95*BT$10))</f>
        <v>0</v>
      </c>
      <c r="BU95" s="104"/>
      <c r="BV95" s="123">
        <f>(BU95/12*2*$E95*$G95*((1-$H95)+$H95*$K95*$I95*BV$10))+(BU95/12*10*$F95*$G95*((1-$H95)+$H95*$K95*$I95*BV$10))</f>
        <v>0</v>
      </c>
      <c r="BW95" s="104"/>
      <c r="BX95" s="123">
        <f>(BW95/12*2*$E95*$G95*((1-$H95)+$H95*$K95*$I95*BX$10))+(BW95/12*10*$F95*$G95*((1-$H95)+$H95*$K95*$I95*BX$10))</f>
        <v>0</v>
      </c>
      <c r="BY95" s="104"/>
      <c r="BZ95" s="123">
        <f>(BY95/12*2*$E95*$G95*((1-$H95)+$H95*$K95*$I95*BZ$10))+(BY95/12*10*$F95*$G95*((1-$H95)+$H95*$K95*$I95*BZ$10))</f>
        <v>0</v>
      </c>
      <c r="CA95" s="125"/>
      <c r="CB95" s="123">
        <f>(CA95/12*2*$E95*$G95*((1-$H95)+$H95*$K95*$I95*CB$10))+(CA95/12*10*$F95*$G95*((1-$H95)+$H95*$K95*$I95*CB$10))</f>
        <v>0</v>
      </c>
      <c r="CC95" s="106"/>
      <c r="CD95" s="123">
        <f>(CC95/12*2*$E95*$G95*((1-$H95)+$H95*$L95*$I95*CD$10))+(CC95/12*10*$F95*$G95*((1-$H95)+$H95*$L95*$I95*CD$10))</f>
        <v>0</v>
      </c>
      <c r="CE95" s="104"/>
      <c r="CF95" s="123">
        <f>(CE95/12*2*$E95*$G95*((1-$H95)+$H95*$L95*$I95*CF$10))+(CE95/12*10*$F95*$G95*((1-$H95)+$H95*$L95*$I95*CF$10))</f>
        <v>0</v>
      </c>
      <c r="CG95" s="106"/>
      <c r="CH95" s="123">
        <f>(CG95/12*2*$E95*$G95*((1-$H95)+$H95*$L95*$I95*CH$10))+(CG95/12*10*$F95*$G95*((1-$H95)+$H95*$L95*$I95*CH$10))</f>
        <v>0</v>
      </c>
      <c r="CI95" s="106"/>
      <c r="CJ95" s="123">
        <f>(CI95/12*2*$E95*$G95*((1-$H95)+$H95*$L95*$I95*CJ$10))+(CI95/12*10*$F95*$G95*((1-$H95)+$H95*$L95*$I95*CJ$10))</f>
        <v>0</v>
      </c>
      <c r="CK95" s="106"/>
      <c r="CL95" s="123">
        <f>(CK95/12*2*$E95*$G95*((1-$H95)+$H95*$L95*$I95*CL$10))+(CK95/12*10*$F95*$G95*((1-$H95)+$H95*$L95*$I95*CL$10))</f>
        <v>0</v>
      </c>
      <c r="CM95" s="104"/>
      <c r="CN95" s="123">
        <f>(CM95/12*2*$E95*$G95*((1-$H95)+$H95*$L95*$I95*CN$10))+(CM95/12*10*$F95*$G95*((1-$H95)+$H95*$L95*$I95*CN$10))</f>
        <v>0</v>
      </c>
      <c r="CO95" s="104"/>
      <c r="CP95" s="123">
        <f>(CO95/12*2*$E95*$G95*((1-$H95)+$H95*$L95*$I95))+(CO95/12*10*$F95*$G95*((1-$H95)+$H95*$L95*$I95))</f>
        <v>0</v>
      </c>
      <c r="CQ95" s="106"/>
      <c r="CR95" s="123">
        <f>(CQ95/12*10*$F95*$G95*((1-$H95)+$H95*$L95*$I95))</f>
        <v>0</v>
      </c>
      <c r="CS95" s="104"/>
      <c r="CT95" s="123">
        <f>(CS95/12*10*$F95*$G95*((1-$H95)+$H95*$L95*$I95))</f>
        <v>0</v>
      </c>
      <c r="CU95" s="104"/>
      <c r="CV95" s="123">
        <f>(CU95/12*2*$E95*$G95*((1-$H95)+$H95*$L95*$I95))+(CU95/12*10*$F95*$G95*((1-$H95)+$H95*$L95*$I95))</f>
        <v>0</v>
      </c>
      <c r="CW95" s="104"/>
      <c r="CX95" s="123">
        <f>(CW95/12*2*$E95*$G95*((1-$H95)+$H95*$L95*$I95))+(CW95/12*10*$F95*$G95*((1-$H95)+$H95*$L95*$I95))</f>
        <v>0</v>
      </c>
      <c r="CY95" s="104"/>
      <c r="CZ95" s="123">
        <f>(CY95/12*2*$E95*$G95*((1-$H95)+$H95*$L95*$I95))+(CY95/12*10*$F95*$G95*((1-$H95)+$H95*$L95*$I95))</f>
        <v>0</v>
      </c>
      <c r="DA95" s="104"/>
      <c r="DB95" s="123">
        <f>(DA95/12*2*$E95*$G95*((1-$H95)+$H95*$L95*$I95))+(DA95/12*10*$F95*$G95*((1-$H95)+$H95*$L95*$I95))</f>
        <v>0</v>
      </c>
      <c r="DC95" s="104"/>
      <c r="DD95" s="123">
        <f>(DC95/12*2*$E95*$G95*((1-$H95)+$H95*$L95*$I95))+(DC95/12*10*$F95*$G95*((1-$H95)+$H95*$L95*$I95))</f>
        <v>0</v>
      </c>
      <c r="DE95" s="104"/>
      <c r="DF95" s="123">
        <f>(DE95/12*2*$E95*$G95*((1-$H95)+$H95*$L95*$I95))+(DE95/12*10*$F95*$G95*((1-$H95)+$H95*$L95*$I95))</f>
        <v>0</v>
      </c>
      <c r="DG95" s="104"/>
      <c r="DH95" s="123">
        <f>(DG95/12*2*$E95*$G95*((1-$H95)+$H95*$L95*$I95))+(DG95/12*10*$F95*$G95*((1-$H95)+$H95*$L95*$I95))</f>
        <v>0</v>
      </c>
      <c r="DI95" s="104"/>
      <c r="DJ95" s="123">
        <f>(DI95/12*2*$E95*$G95*((1-$H95)+$H95*$M95*$I95*DJ$10))+(DI95/12*10*$F95*$G95*((1-$H95)+$H95*$M95*$I95*DJ$10))</f>
        <v>0</v>
      </c>
      <c r="DK95" s="104"/>
      <c r="DL95" s="123">
        <f>(DK95/12*2*$E95*$G95*((1-$H95)+$H95*$N95*$I95*DL$10))+(DK95/12*10*$F95*$G95*((1-$H95)+$H95*$N95*$I95*DL$10))</f>
        <v>0</v>
      </c>
      <c r="DM95" s="104"/>
      <c r="DN95" s="123">
        <f>(DM95/12*2*$E95*$G95*((1-$H95)+$H95*$K95*$I95*DN$10))+(DM95/12*10*$F95*$G95*((1-$H95)+$H95*$K95*$I95*DN$10))</f>
        <v>0</v>
      </c>
      <c r="DO95" s="104"/>
      <c r="DP95" s="123">
        <f>(DO95/12*2*$E95*$G95*((1-$H95)+$H95*$K95*$I95*DP$10))+(DO95/12*10*$F95*$G95*((1-$H95)+$H95*$K95*$I95*DP$10))</f>
        <v>0</v>
      </c>
      <c r="DQ95" s="104"/>
      <c r="DR95" s="123">
        <f>(DQ95/12*2*$E95*$G95*((1-$H95)+$H95*$I95*DR$10))+(DQ95/12*10*$F95*$G95*((1-$H95)+$H95*$I95*DR$10))</f>
        <v>0</v>
      </c>
      <c r="DS95" s="104"/>
      <c r="DT95" s="106"/>
      <c r="DU95" s="104"/>
      <c r="DV95" s="123">
        <f>(DU95/12*2*$E95*$G95*((1-$H95)+$H95*$K95*$I95*DV$10))+(DU95/12*10*$F95*$G95*((1-$H95)+$H95*$K95*$I95*DV$10))</f>
        <v>0</v>
      </c>
      <c r="DW95" s="104"/>
      <c r="DX95" s="123">
        <f>(DW95/12*2*$E95*$G95*((1-$H95)+$H95*$K95*$I95*DX$10))+(DW95/12*10*$F95*$G95*((1-$H95)+$H95*$K95*$I95*DX$10))</f>
        <v>0</v>
      </c>
      <c r="DY95" s="104"/>
      <c r="DZ95" s="123">
        <f>(DY95/12*2*$E95*$G95*((1-$H95)+$H95*$L95*$I95))+(DY95/12*10*$F95*$G95*((1-$H95)+$H95*$L95*$I95))</f>
        <v>0</v>
      </c>
      <c r="EA95" s="110"/>
      <c r="EB95" s="123">
        <f>(EA95/12*2*$E95*$G95*((1-$H95)+$H95*$K95*$I95))+(EA95/12*10*$F95*$G95*((1-$H95)+$H95*$K95*$I95))</f>
        <v>0</v>
      </c>
      <c r="EC95" s="125"/>
      <c r="ED95" s="123">
        <f>(EC95/12*2*$E95*$G95*((1-$H95)+$H95*$K95*$I95))+(EC95/12*10*$F95*$G95*((1-$H95)+$H95*$K95*$I95))</f>
        <v>0</v>
      </c>
      <c r="EE95" s="125"/>
      <c r="EF95" s="123">
        <f>(EE95/12*2*$E95*$G95*((1-$H95)+$H95*$I95))+(EE95/12*10*$F95*$G95*((1-$H95)+$H95*$I95))</f>
        <v>0</v>
      </c>
      <c r="EG95" s="125"/>
      <c r="EH95" s="123">
        <f>(EG95/12*2*$E95*$G95*((1-$H95)+$H95*$K95*$I95))+(EG95/12*10*$F95*$G95*((1-$H95)+$H95*$K95*$I95))</f>
        <v>0</v>
      </c>
      <c r="EI95" s="112">
        <f t="shared" si="130"/>
        <v>0</v>
      </c>
      <c r="EJ95" s="112">
        <f t="shared" si="130"/>
        <v>0</v>
      </c>
    </row>
    <row r="96" spans="1:142" s="160" customFormat="1" ht="30" hidden="1" customHeight="1" x14ac:dyDescent="0.25">
      <c r="A96" s="95"/>
      <c r="B96" s="132">
        <v>67</v>
      </c>
      <c r="C96" s="96" t="s">
        <v>315</v>
      </c>
      <c r="D96" s="149" t="s">
        <v>316</v>
      </c>
      <c r="E96" s="98">
        <v>16026</v>
      </c>
      <c r="F96" s="98">
        <v>16828</v>
      </c>
      <c r="G96" s="151">
        <v>4.09</v>
      </c>
      <c r="H96" s="195">
        <v>0.78380000000000005</v>
      </c>
      <c r="I96" s="101">
        <v>1</v>
      </c>
      <c r="J96" s="102"/>
      <c r="K96" s="150">
        <v>1.4</v>
      </c>
      <c r="L96" s="150">
        <v>1.68</v>
      </c>
      <c r="M96" s="150">
        <v>2.23</v>
      </c>
      <c r="N96" s="153">
        <v>2.57</v>
      </c>
      <c r="O96" s="104"/>
      <c r="P96" s="123">
        <f>(O96/12*2*$E96*$G96*((1-$H96)+$H96*$K96*$I96*P$10))+(O96/12*10*$F96*$G96*((1-$H96)+$H96*$K96*$J96*P$10))</f>
        <v>0</v>
      </c>
      <c r="Q96" s="154"/>
      <c r="R96" s="123">
        <f>(Q96/12*2*$E96*$G96*((1-$H96)+$H96*$K96*$I96*R$10))+(Q96/12*10*$F96*$G96*((1-$H96)+$H96*$K96*$I96*R$10))</f>
        <v>0</v>
      </c>
      <c r="S96" s="106"/>
      <c r="T96" s="123">
        <f>(S96/12*2*$E96*$G96*((1-$H96)+$H96*$K96*$I96*T$10))+(S96/12*10*$F96*$G96*((1-$H96)+$H96*$K96*$I96*T$10))</f>
        <v>0</v>
      </c>
      <c r="U96" s="104"/>
      <c r="V96" s="123">
        <f>(U96/12*2*$E96*$G96*((1-$H96)+$H96*$K96*$I96*V$10))+(U96/12*10*$F96*$G96*((1-$H96)+$H96*$K96*$I96*V$10))</f>
        <v>0</v>
      </c>
      <c r="W96" s="104"/>
      <c r="X96" s="123">
        <f>(W96/12*2*$E96*$G96*((1-$H96)+$H96*$K96*$I96*X$10))+(W96/12*10*$F96*$G96*((1-$H96)+$H96*$K96*$I96*X$10))</f>
        <v>0</v>
      </c>
      <c r="Y96" s="104"/>
      <c r="Z96" s="123">
        <f>(Y96/12*2*$E96*$G96*((1-$H96)+$H96*$K96*$I96*Z$10))+(Y96/12*10*$F96*$G96*((1-$H96)+$H96*$K96*$I96*Z$10))</f>
        <v>0</v>
      </c>
      <c r="AA96" s="106"/>
      <c r="AB96" s="123">
        <f>(AA96/12*2*$E96*$G96*((1-$H96)+$H96*$K96*$I96*AB$10))+(AA96/12*10*$F96*$G96*((1-$H96)+$H96*$K96*$I96*AB$10))</f>
        <v>0</v>
      </c>
      <c r="AC96" s="106"/>
      <c r="AD96" s="123">
        <f>(AC96/12*2*$E96*$G96*((1-$H96)+$H96*$K96*$I96*AD$10))+(AC96/12*10*$F96*$G96*((1-$H96)+$H96*$K96*$I96*AD$10))</f>
        <v>0</v>
      </c>
      <c r="AE96" s="106"/>
      <c r="AF96" s="123">
        <f>(AE96/12*2*$E96*$G96*((1-$H96)+$H96*$L96*$I96*AF$10))+(AE96/12*10*$F96*$G96*((1-$H96)+$H96*$L96*$I96*AF$10))</f>
        <v>0</v>
      </c>
      <c r="AG96" s="106"/>
      <c r="AH96" s="123">
        <f>(AG96/12*2*$E96*$G96*((1-$H96)+$H96*$L96*$I96*AH$10))+(AG96/12*10*$F96*$G96*((1-$H96)+$H96*$L96*$I96*AH$10))</f>
        <v>0</v>
      </c>
      <c r="AI96" s="104"/>
      <c r="AJ96" s="123">
        <f>(AI96/12*2*$E96*$G96*((1-$H96)+$H96*$K96*$I96*AJ$10))+(AI96/12*10*$F96*$G96*((1-$H96)+$H96*$K96*$I96*AJ$10))</f>
        <v>0</v>
      </c>
      <c r="AK96" s="104"/>
      <c r="AL96" s="123">
        <f>(AK96/12*2*$E96*$G96*((1-$H96)+$H96*$K96*$I96*AL$10))+(AK96/12*10*$F96*$G96*((1-$H96)+$H96*$K96*$I96*AL$10))</f>
        <v>0</v>
      </c>
      <c r="AM96" s="104"/>
      <c r="AN96" s="123">
        <f>(AM96/12*2*$E96*$G96*((1-$H96)+$H96*$K96*$I96*AN$10))+(AM96/12*10*$F96*$G96*((1-$H96)+$H96*$K96*$I96*AN$10))</f>
        <v>0</v>
      </c>
      <c r="AO96" s="104"/>
      <c r="AP96" s="123">
        <f>(AO96/12*2*$E96*$G96*((1-$H96)+$H96*$K96*$I96*AP$10))+(AO96/12*10*$F96*$G96*((1-$H96)+$H96*$K96*$I96*AP$10))</f>
        <v>0</v>
      </c>
      <c r="AQ96" s="104"/>
      <c r="AR96" s="123">
        <f>(AQ96/12*2*$E96*$G96*((1-$H96)+$H96*$K96*$I96*AR$10))+(AQ96/12*10*$F96*$G96*((1-$H96)+$H96*$K96*$I96*AR$10))</f>
        <v>0</v>
      </c>
      <c r="AS96" s="104"/>
      <c r="AT96" s="123">
        <f>(AS96/12*2*$E96*$G96*((1-$H96)+$H96*$K96*$I96*AT$10))+(AS96/12*10*$F96*$G96*((1-$H96)+$H96*$K96*$I96*AT$10))</f>
        <v>0</v>
      </c>
      <c r="AU96" s="104"/>
      <c r="AV96" s="123">
        <f>(AU96/12*2*$E96*$G96*((1-$H96)+$H96*$K96*$I96*AV$10))+(AU96/12*10*$F96*$G96*((1-$H96)+$H96*$K96*$I96*AV$10))</f>
        <v>0</v>
      </c>
      <c r="AW96" s="104"/>
      <c r="AX96" s="123">
        <f>(AW96/12*2*$E96*$G96*((1-$H96)+$H96*$K96*$I96*AX$10))+(AW96/12*10*$F96*$G96*((1-$H96)+$H96*$K96*$I96*AX$10))</f>
        <v>0</v>
      </c>
      <c r="AY96" s="104"/>
      <c r="AZ96" s="123">
        <f>(AY96/12*2*$E96*$G96*((1-$H96)+$H96*$K96*$I96*AZ$10))+(AY96/12*10*$F96*$G96*((1-$H96)+$H96*$K96*$I96*AZ$10))</f>
        <v>0</v>
      </c>
      <c r="BA96" s="104"/>
      <c r="BB96" s="123">
        <f>(BA96/12*2*$E96*$G96*((1-$H96)+$H96*$K96*$I96*BB$10))+(BA96/12*10*$F96*$G96*((1-$H96)+$H96*$K96*$I96*BB$10))</f>
        <v>0</v>
      </c>
      <c r="BC96" s="104"/>
      <c r="BD96" s="123">
        <f>(BC96/12*2*$E96*$G96*((1-$H96)+$H96*$K96*$I96*BD$10))+(BC96/12*10*$F96*$G96*((1-$H96)+$H96*$K96*$I96*BD$10))</f>
        <v>0</v>
      </c>
      <c r="BE96" s="104"/>
      <c r="BF96" s="123">
        <f>(BE96/12*2*$E96*$G96*((1-$H96)+$H96*$K96*$I96*BF$10))+(BE96/12*10*$F96*$G96*((1-$H96)+$H96*$K96*$I96*BF$10))</f>
        <v>0</v>
      </c>
      <c r="BG96" s="104"/>
      <c r="BH96" s="123">
        <f>(BG96/12*2*$E96*$G96*((1-$H96)+$H96*$K96*$I96*BH$10))+(BG96/12*10*$F96*$G96*((1-$H96)+$H96*$K96*$I96*BH$10))</f>
        <v>0</v>
      </c>
      <c r="BI96" s="104"/>
      <c r="BJ96" s="123">
        <f>(BI96/12*2*$E96*$G96*((1-$H96)+$H96*$K96*$I96*BJ$10))+(BI96/12*10*$F96*$G96*((1-$H96)+$H96*$K96*$I96*BJ$10))</f>
        <v>0</v>
      </c>
      <c r="BK96" s="104"/>
      <c r="BL96" s="123">
        <f>(BK96/12*2*$E96*$G96*((1-$H96)+$H96*$K96*$I96*BL$10))+(BK96/12*10*$F96*$G96*((1-$H96)+$H96*$K96*$I96*BL$10))</f>
        <v>0</v>
      </c>
      <c r="BM96" s="104"/>
      <c r="BN96" s="123">
        <f>(BM96/12*2*$E96*$G96*((1-$H96)+$H96*$K96*$I96*BN$10))+(BM96/12*10*$F96*$G96*((1-$H96)+$H96*$K96*$I96*BN$10))</f>
        <v>0</v>
      </c>
      <c r="BO96" s="109"/>
      <c r="BP96" s="123">
        <f>(BO96/12*2*$E96*$G96*((1-$H96)+$H96*$K96*$I96*BP$10))+(BO96/12*10*$F96*$G96*((1-$H96)+$H96*$K96*$I96*BP$10))</f>
        <v>0</v>
      </c>
      <c r="BQ96" s="104"/>
      <c r="BR96" s="123">
        <f>(BQ96/12*2*$E96*$G96*((1-$H96)+$H96*$K96*$I96*BR$10))+(BQ96/12*10*$F96*$G96*((1-$H96)+$H96*$K96*$I96*BR$10))</f>
        <v>0</v>
      </c>
      <c r="BS96" s="106"/>
      <c r="BT96" s="123">
        <f>(BS96/12*2*$E96*$G96*((1-$H96)+$H96*$K96*$I96*BT$10))+(BS96/12*10*$F96*$G96*((1-$H96)+$H96*$K96*$I96*BT$10))</f>
        <v>0</v>
      </c>
      <c r="BU96" s="104"/>
      <c r="BV96" s="123">
        <f>(BU96/12*2*$E96*$G96*((1-$H96)+$H96*$K96*$I96*BV$10))+(BU96/12*10*$F96*$G96*((1-$H96)+$H96*$K96*$I96*BV$10))</f>
        <v>0</v>
      </c>
      <c r="BW96" s="104"/>
      <c r="BX96" s="123">
        <f>(BW96/12*2*$E96*$G96*((1-$H96)+$H96*$K96*$I96*BX$10))+(BW96/12*10*$F96*$G96*((1-$H96)+$H96*$K96*$I96*BX$10))</f>
        <v>0</v>
      </c>
      <c r="BY96" s="104"/>
      <c r="BZ96" s="123">
        <f>(BY96/12*2*$E96*$G96*((1-$H96)+$H96*$K96*$I96*BZ$10))+(BY96/12*10*$F96*$G96*((1-$H96)+$H96*$K96*$I96*BZ$10))</f>
        <v>0</v>
      </c>
      <c r="CA96" s="104"/>
      <c r="CB96" s="123">
        <f>(CA96/12*2*$E96*$G96*((1-$H96)+$H96*$K96*$I96*CB$10))+(CA96/12*10*$F96*$G96*((1-$H96)+$H96*$K96*$I96*CB$10))</f>
        <v>0</v>
      </c>
      <c r="CC96" s="106"/>
      <c r="CD96" s="123">
        <f>(CC96/12*2*$E96*$G96*((1-$H96)+$H96*$L96*$I96*CD$10))+(CC96/12*10*$F96*$G96*((1-$H96)+$H96*$L96*$I96*CD$10))</f>
        <v>0</v>
      </c>
      <c r="CE96" s="104"/>
      <c r="CF96" s="123">
        <f>(CE96/12*2*$E96*$G96*((1-$H96)+$H96*$L96*$I96*CF$10))+(CE96/12*10*$F96*$G96*((1-$H96)+$H96*$L96*$I96*CF$10))</f>
        <v>0</v>
      </c>
      <c r="CG96" s="106"/>
      <c r="CH96" s="123">
        <f>(CG96/12*2*$E96*$G96*((1-$H96)+$H96*$L96*$I96*CH$10))+(CG96/12*10*$F96*$G96*((1-$H96)+$H96*$L96*$I96*CH$10))</f>
        <v>0</v>
      </c>
      <c r="CI96" s="106"/>
      <c r="CJ96" s="123">
        <f>(CI96/12*2*$E96*$G96*((1-$H96)+$H96*$L96*$I96*CJ$10))+(CI96/12*10*$F96*$G96*((1-$H96)+$H96*$L96*$I96*CJ$10))</f>
        <v>0</v>
      </c>
      <c r="CK96" s="106"/>
      <c r="CL96" s="123">
        <f>(CK96/12*2*$E96*$G96*((1-$H96)+$H96*$L96*$I96*CL$10))+(CK96/12*10*$F96*$G96*((1-$H96)+$H96*$L96*$I96*CL$10))</f>
        <v>0</v>
      </c>
      <c r="CM96" s="104"/>
      <c r="CN96" s="123">
        <f>(CM96/12*2*$E96*$G96*((1-$H96)+$H96*$L96*$I96*CN$10))+(CM96/12*10*$F96*$G96*((1-$H96)+$H96*$L96*$I96*CN$10))</f>
        <v>0</v>
      </c>
      <c r="CO96" s="104"/>
      <c r="CP96" s="123">
        <f>(CO96/12*2*$E96*$G96*((1-$H96)+$H96*$L96*$I96))+(CO96/12*10*$F96*$G96*((1-$H96)+$H96*$L96*$I96))</f>
        <v>0</v>
      </c>
      <c r="CQ96" s="106"/>
      <c r="CR96" s="123">
        <f>(CQ96/12*10*$F96*$G96*((1-$H96)+$H96*$L96*$I96))</f>
        <v>0</v>
      </c>
      <c r="CS96" s="104"/>
      <c r="CT96" s="123">
        <f>(CS96/12*10*$F96*$G96*((1-$H96)+$H96*$L96*$I96))</f>
        <v>0</v>
      </c>
      <c r="CU96" s="104"/>
      <c r="CV96" s="123">
        <f>(CU96/12*2*$E96*$G96*((1-$H96)+$H96*$L96*$I96))+(CU96/12*10*$F96*$G96*((1-$H96)+$H96*$L96*$I96))</f>
        <v>0</v>
      </c>
      <c r="CW96" s="104"/>
      <c r="CX96" s="123">
        <f>(CW96/12*2*$E96*$G96*((1-$H96)+$H96*$L96*$I96))+(CW96/12*10*$F96*$G96*((1-$H96)+$H96*$L96*$I96))</f>
        <v>0</v>
      </c>
      <c r="CY96" s="104"/>
      <c r="CZ96" s="123">
        <f>(CY96/12*2*$E96*$G96*((1-$H96)+$H96*$L96*$I96))+(CY96/12*10*$F96*$G96*((1-$H96)+$H96*$L96*$I96))</f>
        <v>0</v>
      </c>
      <c r="DA96" s="104"/>
      <c r="DB96" s="123">
        <f>(DA96/12*2*$E96*$G96*((1-$H96)+$H96*$L96*$I96))+(DA96/12*10*$F96*$G96*((1-$H96)+$H96*$L96*$I96))</f>
        <v>0</v>
      </c>
      <c r="DC96" s="104"/>
      <c r="DD96" s="123">
        <f>(DC96/12*2*$E96*$G96*((1-$H96)+$H96*$L96*$I96))+(DC96/12*10*$F96*$G96*((1-$H96)+$H96*$L96*$I96))</f>
        <v>0</v>
      </c>
      <c r="DE96" s="104"/>
      <c r="DF96" s="123">
        <f>(DE96/12*2*$E96*$G96*((1-$H96)+$H96*$L96*$I96))+(DE96/12*10*$F96*$G96*((1-$H96)+$H96*$L96*$I96))</f>
        <v>0</v>
      </c>
      <c r="DG96" s="104"/>
      <c r="DH96" s="123">
        <f>(DG96/12*2*$E96*$G96*((1-$H96)+$H96*$L96*$I96))+(DG96/12*10*$F96*$G96*((1-$H96)+$H96*$L96*$I96))</f>
        <v>0</v>
      </c>
      <c r="DI96" s="104"/>
      <c r="DJ96" s="123">
        <f>(DI96/12*2*$E96*$G96*((1-$H96)+$H96*$M96*$I96*DJ$10))+(DI96/12*10*$F96*$G96*((1-$H96)+$H96*$M96*$I96*DJ$10))</f>
        <v>0</v>
      </c>
      <c r="DK96" s="104"/>
      <c r="DL96" s="123">
        <f>(DK96/12*2*$E96*$G96*((1-$H96)+$H96*$N96*$I96*DL$10))+(DK96/12*10*$F96*$G96*((1-$H96)+$H96*$N96*$I96*DL$10))</f>
        <v>0</v>
      </c>
      <c r="DM96" s="104"/>
      <c r="DN96" s="123">
        <f>(DM96/12*2*$E96*$G96*((1-$H96)+$H96*$K96*$I96*DN$10))+(DM96/12*10*$F96*$G96*((1-$H96)+$H96*$K96*$I96*DN$10))</f>
        <v>0</v>
      </c>
      <c r="DO96" s="104"/>
      <c r="DP96" s="123">
        <f>(DO96/12*2*$E96*$G96*((1-$H96)+$H96*$K96*$I96*DP$10))+(DO96/12*10*$F96*$G96*((1-$H96)+$H96*$K96*$I96*DP$10))</f>
        <v>0</v>
      </c>
      <c r="DQ96" s="104"/>
      <c r="DR96" s="123">
        <f>(DQ96/12*2*$E96*$G96*((1-$H96)+$H96*$I96*DR$10))+(DQ96/12*10*$F96*$G96*((1-$H96)+$H96*$I96*DR$10))</f>
        <v>0</v>
      </c>
      <c r="DS96" s="104"/>
      <c r="DT96" s="106"/>
      <c r="DU96" s="104"/>
      <c r="DV96" s="123">
        <f>(DU96/12*2*$E96*$G96*((1-$H96)+$H96*$K96*$I96*DV$10))+(DU96/12*10*$F96*$G96*((1-$H96)+$H96*$K96*$I96*DV$10))</f>
        <v>0</v>
      </c>
      <c r="DW96" s="104"/>
      <c r="DX96" s="123">
        <f>(DW96/12*2*$E96*$G96*((1-$H96)+$H96*$K96*$I96*DX$10))+(DW96/12*10*$F96*$G96*((1-$H96)+$H96*$K96*$I96*DX$10))</f>
        <v>0</v>
      </c>
      <c r="DY96" s="104"/>
      <c r="DZ96" s="123">
        <f>(DY96/12*2*$E96*$G96*((1-$H96)+$H96*$L96*$I96))+(DY96/12*10*$F96*$G96*((1-$H96)+$H96*$L96*$I96))</f>
        <v>0</v>
      </c>
      <c r="EA96" s="110"/>
      <c r="EB96" s="123">
        <f>(EA96/12*2*$E96*$G96*((1-$H96)+$H96*$K96*$I96))+(EA96/12*10*$F96*$G96*((1-$H96)+$H96*$K96*$I96))</f>
        <v>0</v>
      </c>
      <c r="EC96" s="125"/>
      <c r="ED96" s="123">
        <f>(EC96/12*2*$E96*$G96*((1-$H96)+$H96*$K96*$I96))+(EC96/12*10*$F96*$G96*((1-$H96)+$H96*$K96*$I96))</f>
        <v>0</v>
      </c>
      <c r="EE96" s="125"/>
      <c r="EF96" s="123">
        <f>(EE96/12*2*$E96*$G96*((1-$H96)+$H96*$I96))+(EE96/12*10*$F96*$G96*((1-$H96)+$H96*$I96))</f>
        <v>0</v>
      </c>
      <c r="EG96" s="125"/>
      <c r="EH96" s="123">
        <f>(EG96/12*2*$E96*$G96*((1-$H96)+$H96*$K96*$I96))+(EG96/12*10*$F96*$G96*((1-$H96)+$H96*$K96*$I96))</f>
        <v>0</v>
      </c>
      <c r="EI96" s="112">
        <f t="shared" si="130"/>
        <v>0</v>
      </c>
      <c r="EJ96" s="112">
        <f t="shared" si="130"/>
        <v>0</v>
      </c>
    </row>
    <row r="97" spans="1:140" s="160" customFormat="1" ht="30" hidden="1" customHeight="1" x14ac:dyDescent="0.25">
      <c r="A97" s="95"/>
      <c r="B97" s="132">
        <v>68</v>
      </c>
      <c r="C97" s="96" t="s">
        <v>317</v>
      </c>
      <c r="D97" s="149" t="s">
        <v>318</v>
      </c>
      <c r="E97" s="98">
        <v>16026</v>
      </c>
      <c r="F97" s="98">
        <v>16828</v>
      </c>
      <c r="G97" s="151">
        <v>4.96</v>
      </c>
      <c r="H97" s="195">
        <v>0.82640000000000002</v>
      </c>
      <c r="I97" s="101">
        <v>1</v>
      </c>
      <c r="J97" s="102"/>
      <c r="K97" s="150">
        <v>1.4</v>
      </c>
      <c r="L97" s="150">
        <v>1.68</v>
      </c>
      <c r="M97" s="150">
        <v>2.23</v>
      </c>
      <c r="N97" s="153">
        <v>2.57</v>
      </c>
      <c r="O97" s="104"/>
      <c r="P97" s="123">
        <f>(O97/12*2*$E97*$G97*((1-$H97)+$H97*$K97*$I97*P$10))+(O97/12*10*$F97*$G97*((1-$H97)+$H97*$K97*$J97*P$10))</f>
        <v>0</v>
      </c>
      <c r="Q97" s="154"/>
      <c r="R97" s="123">
        <f>(Q97/12*2*$E97*$G97*((1-$H97)+$H97*$K97*$I97*R$10))+(Q97/12*10*$F97*$G97*((1-$H97)+$H97*$K97*$I97*R$10))</f>
        <v>0</v>
      </c>
      <c r="S97" s="106"/>
      <c r="T97" s="123">
        <f>(S97/12*2*$E97*$G97*((1-$H97)+$H97*$K97*$I97*T$10))+(S97/12*10*$F97*$G97*((1-$H97)+$H97*$K97*$I97*T$10))</f>
        <v>0</v>
      </c>
      <c r="U97" s="104"/>
      <c r="V97" s="123">
        <f>(U97/12*2*$E97*$G97*((1-$H97)+$H97*$K97*$I97*V$10))+(U97/12*10*$F97*$G97*((1-$H97)+$H97*$K97*$I97*V$10))</f>
        <v>0</v>
      </c>
      <c r="W97" s="104"/>
      <c r="X97" s="123">
        <f>(W97/12*2*$E97*$G97*((1-$H97)+$H97*$K97*$I97*X$10))+(W97/12*10*$F97*$G97*((1-$H97)+$H97*$K97*$I97*X$10))</f>
        <v>0</v>
      </c>
      <c r="Y97" s="104"/>
      <c r="Z97" s="123">
        <f>(Y97/12*2*$E97*$G97*((1-$H97)+$H97*$K97*$I97*Z$10))+(Y97/12*10*$F97*$G97*((1-$H97)+$H97*$K97*$I97*Z$10))</f>
        <v>0</v>
      </c>
      <c r="AA97" s="106"/>
      <c r="AB97" s="123">
        <f>(AA97/12*2*$E97*$G97*((1-$H97)+$H97*$K97*$I97*AB$10))+(AA97/12*10*$F97*$G97*((1-$H97)+$H97*$K97*$I97*AB$10))</f>
        <v>0</v>
      </c>
      <c r="AC97" s="106"/>
      <c r="AD97" s="123">
        <f>(AC97/12*2*$E97*$G97*((1-$H97)+$H97*$K97*$I97*AD$10))+(AC97/12*10*$F97*$G97*((1-$H97)+$H97*$K97*$I97*AD$10))</f>
        <v>0</v>
      </c>
      <c r="AE97" s="106"/>
      <c r="AF97" s="123">
        <f>(AE97/12*2*$E97*$G97*((1-$H97)+$H97*$L97*$I97*AF$10))+(AE97/12*10*$F97*$G97*((1-$H97)+$H97*$L97*$I97*AF$10))</f>
        <v>0</v>
      </c>
      <c r="AG97" s="106"/>
      <c r="AH97" s="123">
        <f>(AG97/12*2*$E97*$G97*((1-$H97)+$H97*$L97*$I97*AH$10))+(AG97/12*10*$F97*$G97*((1-$H97)+$H97*$L97*$I97*AH$10))</f>
        <v>0</v>
      </c>
      <c r="AI97" s="104"/>
      <c r="AJ97" s="123">
        <f>(AI97/12*2*$E97*$G97*((1-$H97)+$H97*$K97*$I97*AJ$10))+(AI97/12*10*$F97*$G97*((1-$H97)+$H97*$K97*$I97*AJ$10))</f>
        <v>0</v>
      </c>
      <c r="AK97" s="104"/>
      <c r="AL97" s="123">
        <f>(AK97/12*2*$E97*$G97*((1-$H97)+$H97*$K97*$I97*AL$10))+(AK97/12*10*$F97*$G97*((1-$H97)+$H97*$K97*$I97*AL$10))</f>
        <v>0</v>
      </c>
      <c r="AM97" s="104"/>
      <c r="AN97" s="123">
        <f>(AM97/12*2*$E97*$G97*((1-$H97)+$H97*$K97*$I97*AN$10))+(AM97/12*10*$F97*$G97*((1-$H97)+$H97*$K97*$I97*AN$10))</f>
        <v>0</v>
      </c>
      <c r="AO97" s="104"/>
      <c r="AP97" s="123">
        <f>(AO97/12*2*$E97*$G97*((1-$H97)+$H97*$K97*$I97*AP$10))+(AO97/12*10*$F97*$G97*((1-$H97)+$H97*$K97*$I97*AP$10))</f>
        <v>0</v>
      </c>
      <c r="AQ97" s="104"/>
      <c r="AR97" s="123">
        <f>(AQ97/12*2*$E97*$G97*((1-$H97)+$H97*$K97*$I97*AR$10))+(AQ97/12*10*$F97*$G97*((1-$H97)+$H97*$K97*$I97*AR$10))</f>
        <v>0</v>
      </c>
      <c r="AS97" s="104"/>
      <c r="AT97" s="123">
        <f>(AS97/12*2*$E97*$G97*((1-$H97)+$H97*$K97*$I97*AT$10))+(AS97/12*10*$F97*$G97*((1-$H97)+$H97*$K97*$I97*AT$10))</f>
        <v>0</v>
      </c>
      <c r="AU97" s="104"/>
      <c r="AV97" s="123">
        <f>(AU97/12*2*$E97*$G97*((1-$H97)+$H97*$K97*$I97*AV$10))+(AU97/12*10*$F97*$G97*((1-$H97)+$H97*$K97*$I97*AV$10))</f>
        <v>0</v>
      </c>
      <c r="AW97" s="104"/>
      <c r="AX97" s="123">
        <f>(AW97/12*2*$E97*$G97*((1-$H97)+$H97*$K97*$I97*AX$10))+(AW97/12*10*$F97*$G97*((1-$H97)+$H97*$K97*$I97*AX$10))</f>
        <v>0</v>
      </c>
      <c r="AY97" s="104"/>
      <c r="AZ97" s="123">
        <f>(AY97/12*2*$E97*$G97*((1-$H97)+$H97*$K97*$I97*AZ$10))+(AY97/12*10*$F97*$G97*((1-$H97)+$H97*$K97*$I97*AZ$10))</f>
        <v>0</v>
      </c>
      <c r="BA97" s="104"/>
      <c r="BB97" s="123">
        <f>(BA97/12*2*$E97*$G97*((1-$H97)+$H97*$K97*$I97*BB$10))+(BA97/12*10*$F97*$G97*((1-$H97)+$H97*$K97*$I97*BB$10))</f>
        <v>0</v>
      </c>
      <c r="BC97" s="104"/>
      <c r="BD97" s="123">
        <f>(BC97/12*2*$E97*$G97*((1-$H97)+$H97*$K97*$I97*BD$10))+(BC97/12*10*$F97*$G97*((1-$H97)+$H97*$K97*$I97*BD$10))</f>
        <v>0</v>
      </c>
      <c r="BE97" s="104"/>
      <c r="BF97" s="123">
        <f>(BE97/12*2*$E97*$G97*((1-$H97)+$H97*$K97*$I97*BF$10))+(BE97/12*10*$F97*$G97*((1-$H97)+$H97*$K97*$I97*BF$10))</f>
        <v>0</v>
      </c>
      <c r="BG97" s="104"/>
      <c r="BH97" s="123">
        <f>(BG97/12*2*$E97*$G97*((1-$H97)+$H97*$K97*$I97*BH$10))+(BG97/12*10*$F97*$G97*((1-$H97)+$H97*$K97*$I97*BH$10))</f>
        <v>0</v>
      </c>
      <c r="BI97" s="104"/>
      <c r="BJ97" s="123">
        <f>(BI97/12*2*$E97*$G97*((1-$H97)+$H97*$K97*$I97*BJ$10))+(BI97/12*10*$F97*$G97*((1-$H97)+$H97*$K97*$I97*BJ$10))</f>
        <v>0</v>
      </c>
      <c r="BK97" s="104"/>
      <c r="BL97" s="123">
        <f>(BK97/12*2*$E97*$G97*((1-$H97)+$H97*$K97*$I97*BL$10))+(BK97/12*10*$F97*$G97*((1-$H97)+$H97*$K97*$I97*BL$10))</f>
        <v>0</v>
      </c>
      <c r="BM97" s="104"/>
      <c r="BN97" s="123">
        <f>(BM97/12*2*$E97*$G97*((1-$H97)+$H97*$K97*$I97*BN$10))+(BM97/12*10*$F97*$G97*((1-$H97)+$H97*$K97*$I97*BN$10))</f>
        <v>0</v>
      </c>
      <c r="BO97" s="109"/>
      <c r="BP97" s="123">
        <f>(BO97/12*2*$E97*$G97*((1-$H97)+$H97*$K97*$I97*BP$10))+(BO97/12*10*$F97*$G97*((1-$H97)+$H97*$K97*$I97*BP$10))</f>
        <v>0</v>
      </c>
      <c r="BQ97" s="104"/>
      <c r="BR97" s="123">
        <f>(BQ97/12*2*$E97*$G97*((1-$H97)+$H97*$K97*$I97*BR$10))+(BQ97/12*10*$F97*$G97*((1-$H97)+$H97*$K97*$I97*BR$10))</f>
        <v>0</v>
      </c>
      <c r="BS97" s="106"/>
      <c r="BT97" s="123">
        <f>(BS97/12*2*$E97*$G97*((1-$H97)+$H97*$K97*$I97*BT$10))+(BS97/12*10*$F97*$G97*((1-$H97)+$H97*$K97*$I97*BT$10))</f>
        <v>0</v>
      </c>
      <c r="BU97" s="104"/>
      <c r="BV97" s="123">
        <f>(BU97/12*2*$E97*$G97*((1-$H97)+$H97*$K97*$I97*BV$10))+(BU97/12*10*$F97*$G97*((1-$H97)+$H97*$K97*$I97*BV$10))</f>
        <v>0</v>
      </c>
      <c r="BW97" s="104"/>
      <c r="BX97" s="123">
        <f>(BW97/12*2*$E97*$G97*((1-$H97)+$H97*$K97*$I97*BX$10))+(BW97/12*10*$F97*$G97*((1-$H97)+$H97*$K97*$I97*BX$10))</f>
        <v>0</v>
      </c>
      <c r="BY97" s="104"/>
      <c r="BZ97" s="123">
        <f>(BY97/12*2*$E97*$G97*((1-$H97)+$H97*$K97*$I97*BZ$10))+(BY97/12*10*$F97*$G97*((1-$H97)+$H97*$K97*$I97*BZ$10))</f>
        <v>0</v>
      </c>
      <c r="CA97" s="104"/>
      <c r="CB97" s="123">
        <f>(CA97/12*2*$E97*$G97*((1-$H97)+$H97*$K97*$I97*CB$10))+(CA97/12*10*$F97*$G97*((1-$H97)+$H97*$K97*$I97*CB$10))</f>
        <v>0</v>
      </c>
      <c r="CC97" s="106"/>
      <c r="CD97" s="123">
        <f>(CC97/12*2*$E97*$G97*((1-$H97)+$H97*$L97*$I97*CD$10))+(CC97/12*10*$F97*$G97*((1-$H97)+$H97*$L97*$I97*CD$10))</f>
        <v>0</v>
      </c>
      <c r="CE97" s="104"/>
      <c r="CF97" s="123">
        <f>(CE97/12*2*$E97*$G97*((1-$H97)+$H97*$L97*$I97*CF$10))+(CE97/12*10*$F97*$G97*((1-$H97)+$H97*$L97*$I97*CF$10))</f>
        <v>0</v>
      </c>
      <c r="CG97" s="106"/>
      <c r="CH97" s="123">
        <f>(CG97/12*2*$E97*$G97*((1-$H97)+$H97*$L97*$I97*CH$10))+(CG97/12*10*$F97*$G97*((1-$H97)+$H97*$L97*$I97*CH$10))</f>
        <v>0</v>
      </c>
      <c r="CI97" s="106"/>
      <c r="CJ97" s="123">
        <f>(CI97/12*2*$E97*$G97*((1-$H97)+$H97*$L97*$I97*CJ$10))+(CI97/12*10*$F97*$G97*((1-$H97)+$H97*$L97*$I97*CJ$10))</f>
        <v>0</v>
      </c>
      <c r="CK97" s="106"/>
      <c r="CL97" s="123">
        <f>(CK97/12*2*$E97*$G97*((1-$H97)+$H97*$L97*$I97*CL$10))+(CK97/12*10*$F97*$G97*((1-$H97)+$H97*$L97*$I97*CL$10))</f>
        <v>0</v>
      </c>
      <c r="CM97" s="104"/>
      <c r="CN97" s="123">
        <f>(CM97/12*2*$E97*$G97*((1-$H97)+$H97*$L97*$I97*CN$10))+(CM97/12*10*$F97*$G97*((1-$H97)+$H97*$L97*$I97*CN$10))</f>
        <v>0</v>
      </c>
      <c r="CO97" s="104"/>
      <c r="CP97" s="123">
        <f>(CO97/12*2*$E97*$G97*((1-$H97)+$H97*$L97*$I97))+(CO97/12*10*$F97*$G97*((1-$H97)+$H97*$L97*$I97))</f>
        <v>0</v>
      </c>
      <c r="CQ97" s="106"/>
      <c r="CR97" s="123">
        <f>(CQ97/12*10*$F97*$G97*((1-$H97)+$H97*$L97*$I97))</f>
        <v>0</v>
      </c>
      <c r="CS97" s="104"/>
      <c r="CT97" s="123">
        <f>(CS97/12*10*$F97*$G97*((1-$H97)+$H97*$L97*$I97))</f>
        <v>0</v>
      </c>
      <c r="CU97" s="104"/>
      <c r="CV97" s="123">
        <f>(CU97/12*2*$E97*$G97*((1-$H97)+$H97*$L97*$I97))+(CU97/12*10*$F97*$G97*((1-$H97)+$H97*$L97*$I97))</f>
        <v>0</v>
      </c>
      <c r="CW97" s="104"/>
      <c r="CX97" s="123">
        <f>(CW97/12*2*$E97*$G97*((1-$H97)+$H97*$L97*$I97))+(CW97/12*10*$F97*$G97*((1-$H97)+$H97*$L97*$I97))</f>
        <v>0</v>
      </c>
      <c r="CY97" s="104"/>
      <c r="CZ97" s="123">
        <f>(CY97/12*2*$E97*$G97*((1-$H97)+$H97*$L97*$I97))+(CY97/12*10*$F97*$G97*((1-$H97)+$H97*$L97*$I97))</f>
        <v>0</v>
      </c>
      <c r="DA97" s="104"/>
      <c r="DB97" s="123">
        <f>(DA97/12*2*$E97*$G97*((1-$H97)+$H97*$L97*$I97))+(DA97/12*10*$F97*$G97*((1-$H97)+$H97*$L97*$I97))</f>
        <v>0</v>
      </c>
      <c r="DC97" s="104"/>
      <c r="DD97" s="123">
        <f>(DC97/12*2*$E97*$G97*((1-$H97)+$H97*$L97*$I97))+(DC97/12*10*$F97*$G97*((1-$H97)+$H97*$L97*$I97))</f>
        <v>0</v>
      </c>
      <c r="DE97" s="104"/>
      <c r="DF97" s="123">
        <f>(DE97/12*2*$E97*$G97*((1-$H97)+$H97*$L97*$I97))+(DE97/12*10*$F97*$G97*((1-$H97)+$H97*$L97*$I97))</f>
        <v>0</v>
      </c>
      <c r="DG97" s="104"/>
      <c r="DH97" s="123">
        <f>(DG97/12*2*$E97*$G97*((1-$H97)+$H97*$L97*$I97))+(DG97/12*10*$F97*$G97*((1-$H97)+$H97*$L97*$I97))</f>
        <v>0</v>
      </c>
      <c r="DI97" s="104"/>
      <c r="DJ97" s="123">
        <f>(DI97/12*2*$E97*$G97*((1-$H97)+$H97*$M97*$I97*DJ$10))+(DI97/12*10*$F97*$G97*((1-$H97)+$H97*$M97*$I97*DJ$10))</f>
        <v>0</v>
      </c>
      <c r="DK97" s="104"/>
      <c r="DL97" s="123">
        <f>(DK97/12*2*$E97*$G97*((1-$H97)+$H97*$N97*$I97*DL$10))+(DK97/12*10*$F97*$G97*((1-$H97)+$H97*$N97*$I97*DL$10))</f>
        <v>0</v>
      </c>
      <c r="DM97" s="104"/>
      <c r="DN97" s="123">
        <f>(DM97/12*2*$E97*$G97*((1-$H97)+$H97*$K97*$I97*DN$10))+(DM97/12*10*$F97*$G97*((1-$H97)+$H97*$K97*$I97*DN$10))</f>
        <v>0</v>
      </c>
      <c r="DO97" s="104"/>
      <c r="DP97" s="123">
        <f>(DO97/12*2*$E97*$G97*((1-$H97)+$H97*$K97*$I97*DP$10))+(DO97/12*10*$F97*$G97*((1-$H97)+$H97*$K97*$I97*DP$10))</f>
        <v>0</v>
      </c>
      <c r="DQ97" s="104"/>
      <c r="DR97" s="123">
        <f>(DQ97/12*2*$E97*$G97*((1-$H97)+$H97*$I97*DR$10))+(DQ97/12*10*$F97*$G97*((1-$H97)+$H97*$I97*DR$10))</f>
        <v>0</v>
      </c>
      <c r="DS97" s="104"/>
      <c r="DT97" s="106"/>
      <c r="DU97" s="104"/>
      <c r="DV97" s="123">
        <f>(DU97/12*2*$E97*$G97*((1-$H97)+$H97*$K97*$I97*DV$10))+(DU97/12*10*$F97*$G97*((1-$H97)+$H97*$K97*$I97*DV$10))</f>
        <v>0</v>
      </c>
      <c r="DW97" s="104"/>
      <c r="DX97" s="123">
        <f>(DW97/12*2*$E97*$G97*((1-$H97)+$H97*$K97*$I97*DX$10))+(DW97/12*10*$F97*$G97*((1-$H97)+$H97*$K97*$I97*DX$10))</f>
        <v>0</v>
      </c>
      <c r="DY97" s="104"/>
      <c r="DZ97" s="123">
        <f>(DY97/12*2*$E97*$G97*((1-$H97)+$H97*$L97*$I97))+(DY97/12*10*$F97*$G97*((1-$H97)+$H97*$L97*$I97))</f>
        <v>0</v>
      </c>
      <c r="EA97" s="110"/>
      <c r="EB97" s="123">
        <f>(EA97/12*2*$E97*$G97*((1-$H97)+$H97*$K97*$I97))+(EA97/12*10*$F97*$G97*((1-$H97)+$H97*$K97*$I97))</f>
        <v>0</v>
      </c>
      <c r="EC97" s="125"/>
      <c r="ED97" s="123">
        <f>(EC97/12*2*$E97*$G97*((1-$H97)+$H97*$K97*$I97))+(EC97/12*10*$F97*$G97*((1-$H97)+$H97*$K97*$I97))</f>
        <v>0</v>
      </c>
      <c r="EE97" s="125"/>
      <c r="EF97" s="123">
        <f>(EE97/12*2*$E97*$G97*((1-$H97)+$H97*$I97))+(EE97/12*10*$F97*$G97*((1-$H97)+$H97*$I97))</f>
        <v>0</v>
      </c>
      <c r="EG97" s="125"/>
      <c r="EH97" s="123">
        <f>(EG97/12*2*$E97*$G97*((1-$H97)+$H97*$K97*$I97))+(EG97/12*10*$F97*$G97*((1-$H97)+$H97*$K97*$I97))</f>
        <v>0</v>
      </c>
      <c r="EI97" s="112">
        <f t="shared" si="130"/>
        <v>0</v>
      </c>
      <c r="EJ97" s="112">
        <f t="shared" si="130"/>
        <v>0</v>
      </c>
    </row>
    <row r="98" spans="1:140" s="160" customFormat="1" ht="30" hidden="1" customHeight="1" x14ac:dyDescent="0.25">
      <c r="A98" s="95"/>
      <c r="B98" s="132">
        <v>69</v>
      </c>
      <c r="C98" s="96" t="s">
        <v>319</v>
      </c>
      <c r="D98" s="149" t="s">
        <v>320</v>
      </c>
      <c r="E98" s="98">
        <v>16026</v>
      </c>
      <c r="F98" s="98">
        <v>16828</v>
      </c>
      <c r="G98" s="99">
        <v>13.27</v>
      </c>
      <c r="H98" s="195">
        <v>0.31859999999999999</v>
      </c>
      <c r="I98" s="101">
        <v>1</v>
      </c>
      <c r="J98" s="102"/>
      <c r="K98" s="150">
        <v>1.4</v>
      </c>
      <c r="L98" s="150">
        <v>1.68</v>
      </c>
      <c r="M98" s="150">
        <v>2.23</v>
      </c>
      <c r="N98" s="153">
        <v>2.57</v>
      </c>
      <c r="O98" s="104"/>
      <c r="P98" s="123">
        <f>(O98/12*2*$E98*$G98*((1-$H98)+$H98*$K98*$I98*P$10))+(O98/12*10*$F98*$G98*((1-$H98)+$H98*$K98*$J98*P$10))</f>
        <v>0</v>
      </c>
      <c r="Q98" s="154"/>
      <c r="R98" s="123">
        <f>(Q98/12*2*$E98*$G98*((1-$H98)+$H98*$K98*$I98*R$10))+(Q98/12*10*$F98*$G98*((1-$H98)+$H98*$K98*$I98*R$10))</f>
        <v>0</v>
      </c>
      <c r="S98" s="106"/>
      <c r="T98" s="123">
        <f>(S98/12*2*$E98*$G98*((1-$H98)+$H98*$K98*$I98*T$10))+(S98/12*10*$F98*$G98*((1-$H98)+$H98*$K98*$I98*T$10))</f>
        <v>0</v>
      </c>
      <c r="U98" s="104"/>
      <c r="V98" s="123">
        <f>(U98/12*2*$E98*$G98*((1-$H98)+$H98*$K98*$I98*V$10))+(U98/12*10*$F98*$G98*((1-$H98)+$H98*$K98*$I98*V$10))</f>
        <v>0</v>
      </c>
      <c r="W98" s="104"/>
      <c r="X98" s="123">
        <f>(W98/12*2*$E98*$G98*((1-$H98)+$H98*$K98*$I98*X$10))+(W98/12*10*$F98*$G98*((1-$H98)+$H98*$K98*$I98*X$10))</f>
        <v>0</v>
      </c>
      <c r="Y98" s="104"/>
      <c r="Z98" s="123">
        <f>(Y98/12*2*$E98*$G98*((1-$H98)+$H98*$K98*$I98*Z$10))+(Y98/12*10*$F98*$G98*((1-$H98)+$H98*$K98*$I98*Z$10))</f>
        <v>0</v>
      </c>
      <c r="AA98" s="106"/>
      <c r="AB98" s="123">
        <f>(AA98/12*2*$E98*$G98*((1-$H98)+$H98*$K98*$I98*AB$10))+(AA98/12*10*$F98*$G98*((1-$H98)+$H98*$K98*$I98*AB$10))</f>
        <v>0</v>
      </c>
      <c r="AC98" s="106"/>
      <c r="AD98" s="123">
        <f>(AC98/12*2*$E98*$G98*((1-$H98)+$H98*$K98*$I98*AD$10))+(AC98/12*10*$F98*$G98*((1-$H98)+$H98*$K98*$I98*AD$10))</f>
        <v>0</v>
      </c>
      <c r="AE98" s="106"/>
      <c r="AF98" s="123">
        <f>(AE98/12*2*$E98*$G98*((1-$H98)+$H98*$L98*$I98*AF$10))+(AE98/12*10*$F98*$G98*((1-$H98)+$H98*$L98*$I98*AF$10))</f>
        <v>0</v>
      </c>
      <c r="AG98" s="106"/>
      <c r="AH98" s="123">
        <f>(AG98/12*2*$E98*$G98*((1-$H98)+$H98*$L98*$I98*AH$10))+(AG98/12*10*$F98*$G98*((1-$H98)+$H98*$L98*$I98*AH$10))</f>
        <v>0</v>
      </c>
      <c r="AI98" s="104"/>
      <c r="AJ98" s="123">
        <f>(AI98/12*2*$E98*$G98*((1-$H98)+$H98*$K98*$I98*AJ$10))+(AI98/12*10*$F98*$G98*((1-$H98)+$H98*$K98*$I98*AJ$10))</f>
        <v>0</v>
      </c>
      <c r="AK98" s="104"/>
      <c r="AL98" s="123">
        <f>(AK98/12*2*$E98*$G98*((1-$H98)+$H98*$K98*$I98*AL$10))+(AK98/12*10*$F98*$G98*((1-$H98)+$H98*$K98*$I98*AL$10))</f>
        <v>0</v>
      </c>
      <c r="AM98" s="104"/>
      <c r="AN98" s="123">
        <f>(AM98/12*2*$E98*$G98*((1-$H98)+$H98*$K98*$I98*AN$10))+(AM98/12*10*$F98*$G98*((1-$H98)+$H98*$K98*$I98*AN$10))</f>
        <v>0</v>
      </c>
      <c r="AO98" s="104"/>
      <c r="AP98" s="123">
        <f>(AO98/12*2*$E98*$G98*((1-$H98)+$H98*$K98*$I98*AP$10))+(AO98/12*10*$F98*$G98*((1-$H98)+$H98*$K98*$I98*AP$10))</f>
        <v>0</v>
      </c>
      <c r="AQ98" s="104"/>
      <c r="AR98" s="123">
        <f>(AQ98/12*2*$E98*$G98*((1-$H98)+$H98*$K98*$I98*AR$10))+(AQ98/12*10*$F98*$G98*((1-$H98)+$H98*$K98*$I98*AR$10))</f>
        <v>0</v>
      </c>
      <c r="AS98" s="104"/>
      <c r="AT98" s="123">
        <f>(AS98/12*2*$E98*$G98*((1-$H98)+$H98*$K98*$I98*AT$10))+(AS98/12*10*$F98*$G98*((1-$H98)+$H98*$K98*$I98*AT$10))</f>
        <v>0</v>
      </c>
      <c r="AU98" s="104"/>
      <c r="AV98" s="123">
        <f>(AU98/12*2*$E98*$G98*((1-$H98)+$H98*$K98*$I98*AV$10))+(AU98/12*10*$F98*$G98*((1-$H98)+$H98*$K98*$I98*AV$10))</f>
        <v>0</v>
      </c>
      <c r="AW98" s="104"/>
      <c r="AX98" s="123">
        <f>(AW98/12*2*$E98*$G98*((1-$H98)+$H98*$K98*$I98*AX$10))+(AW98/12*10*$F98*$G98*((1-$H98)+$H98*$K98*$I98*AX$10))</f>
        <v>0</v>
      </c>
      <c r="AY98" s="104"/>
      <c r="AZ98" s="123">
        <f>(AY98/12*2*$E98*$G98*((1-$H98)+$H98*$K98*$I98*AZ$10))+(AY98/12*10*$F98*$G98*((1-$H98)+$H98*$K98*$I98*AZ$10))</f>
        <v>0</v>
      </c>
      <c r="BA98" s="104"/>
      <c r="BB98" s="123">
        <f>(BA98/12*2*$E98*$G98*((1-$H98)+$H98*$K98*$I98*BB$10))+(BA98/12*10*$F98*$G98*((1-$H98)+$H98*$K98*$I98*BB$10))</f>
        <v>0</v>
      </c>
      <c r="BC98" s="104"/>
      <c r="BD98" s="123">
        <f>(BC98/12*2*$E98*$G98*((1-$H98)+$H98*$K98*$I98*BD$10))+(BC98/12*10*$F98*$G98*((1-$H98)+$H98*$K98*$I98*BD$10))</f>
        <v>0</v>
      </c>
      <c r="BE98" s="104"/>
      <c r="BF98" s="123">
        <f>(BE98/12*2*$E98*$G98*((1-$H98)+$H98*$K98*$I98*BF$10))+(BE98/12*10*$F98*$G98*((1-$H98)+$H98*$K98*$I98*BF$10))</f>
        <v>0</v>
      </c>
      <c r="BG98" s="104"/>
      <c r="BH98" s="123">
        <f>(BG98/12*2*$E98*$G98*((1-$H98)+$H98*$K98*$I98*BH$10))+(BG98/12*10*$F98*$G98*((1-$H98)+$H98*$K98*$I98*BH$10))</f>
        <v>0</v>
      </c>
      <c r="BI98" s="104"/>
      <c r="BJ98" s="123">
        <f>(BI98/12*2*$E98*$G98*((1-$H98)+$H98*$K98*$I98*BJ$10))+(BI98/12*10*$F98*$G98*((1-$H98)+$H98*$K98*$I98*BJ$10))</f>
        <v>0</v>
      </c>
      <c r="BK98" s="104"/>
      <c r="BL98" s="123">
        <f>(BK98/12*2*$E98*$G98*((1-$H98)+$H98*$K98*$I98*BL$10))+(BK98/12*10*$F98*$G98*((1-$H98)+$H98*$K98*$I98*BL$10))</f>
        <v>0</v>
      </c>
      <c r="BM98" s="104"/>
      <c r="BN98" s="123">
        <f>(BM98/12*2*$E98*$G98*((1-$H98)+$H98*$K98*$I98*BN$10))+(BM98/12*10*$F98*$G98*((1-$H98)+$H98*$K98*$I98*BN$10))</f>
        <v>0</v>
      </c>
      <c r="BO98" s="109"/>
      <c r="BP98" s="123">
        <f>(BO98/12*2*$E98*$G98*((1-$H98)+$H98*$K98*$I98*BP$10))+(BO98/12*10*$F98*$G98*((1-$H98)+$H98*$K98*$I98*BP$10))</f>
        <v>0</v>
      </c>
      <c r="BQ98" s="104"/>
      <c r="BR98" s="123">
        <f>(BQ98/12*2*$E98*$G98*((1-$H98)+$H98*$K98*$I98*BR$10))+(BQ98/12*10*$F98*$G98*((1-$H98)+$H98*$K98*$I98*BR$10))</f>
        <v>0</v>
      </c>
      <c r="BS98" s="106"/>
      <c r="BT98" s="123">
        <f>(BS98/12*2*$E98*$G98*((1-$H98)+$H98*$K98*$I98*BT$10))+(BS98/12*10*$F98*$G98*((1-$H98)+$H98*$K98*$I98*BT$10))</f>
        <v>0</v>
      </c>
      <c r="BU98" s="104"/>
      <c r="BV98" s="123">
        <f>(BU98/12*2*$E98*$G98*((1-$H98)+$H98*$K98*$I98*BV$10))+(BU98/12*10*$F98*$G98*((1-$H98)+$H98*$K98*$I98*BV$10))</f>
        <v>0</v>
      </c>
      <c r="BW98" s="104"/>
      <c r="BX98" s="123">
        <f>(BW98/12*2*$E98*$G98*((1-$H98)+$H98*$K98*$I98*BX$10))+(BW98/12*10*$F98*$G98*((1-$H98)+$H98*$K98*$I98*BX$10))</f>
        <v>0</v>
      </c>
      <c r="BY98" s="104"/>
      <c r="BZ98" s="123">
        <f>(BY98/12*2*$E98*$G98*((1-$H98)+$H98*$K98*$I98*BZ$10))+(BY98/12*10*$F98*$G98*((1-$H98)+$H98*$K98*$I98*BZ$10))</f>
        <v>0</v>
      </c>
      <c r="CA98" s="104"/>
      <c r="CB98" s="123">
        <f>(CA98/12*2*$E98*$G98*((1-$H98)+$H98*$K98*$I98*CB$10))+(CA98/12*10*$F98*$G98*((1-$H98)+$H98*$K98*$I98*CB$10))</f>
        <v>0</v>
      </c>
      <c r="CC98" s="106"/>
      <c r="CD98" s="123">
        <f>(CC98/12*2*$E98*$G98*((1-$H98)+$H98*$L98*$I98*CD$10))+(CC98/12*10*$F98*$G98*((1-$H98)+$H98*$L98*$I98*CD$10))</f>
        <v>0</v>
      </c>
      <c r="CE98" s="104"/>
      <c r="CF98" s="123">
        <f>(CE98/12*2*$E98*$G98*((1-$H98)+$H98*$L98*$I98*CF$10))+(CE98/12*10*$F98*$G98*((1-$H98)+$H98*$L98*$I98*CF$10))</f>
        <v>0</v>
      </c>
      <c r="CG98" s="106"/>
      <c r="CH98" s="123">
        <f>(CG98/12*2*$E98*$G98*((1-$H98)+$H98*$L98*$I98*CH$10))+(CG98/12*10*$F98*$G98*((1-$H98)+$H98*$L98*$I98*CH$10))</f>
        <v>0</v>
      </c>
      <c r="CI98" s="106"/>
      <c r="CJ98" s="123">
        <f>(CI98/12*2*$E98*$G98*((1-$H98)+$H98*$L98*$I98*CJ$10))+(CI98/12*10*$F98*$G98*((1-$H98)+$H98*$L98*$I98*CJ$10))</f>
        <v>0</v>
      </c>
      <c r="CK98" s="106"/>
      <c r="CL98" s="123">
        <f>(CK98/12*2*$E98*$G98*((1-$H98)+$H98*$L98*$I98*CL$10))+(CK98/12*10*$F98*$G98*((1-$H98)+$H98*$L98*$I98*CL$10))</f>
        <v>0</v>
      </c>
      <c r="CM98" s="104"/>
      <c r="CN98" s="123">
        <f>(CM98/12*2*$E98*$G98*((1-$H98)+$H98*$L98*$I98*CN$10))+(CM98/12*10*$F98*$G98*((1-$H98)+$H98*$L98*$I98*CN$10))</f>
        <v>0</v>
      </c>
      <c r="CO98" s="104"/>
      <c r="CP98" s="123">
        <f>(CO98/12*2*$E98*$G98*((1-$H98)+$H98*$L98*$I98))+(CO98/12*10*$F98*$G98*((1-$H98)+$H98*$L98*$I98))</f>
        <v>0</v>
      </c>
      <c r="CQ98" s="106"/>
      <c r="CR98" s="123">
        <f>(CQ98/12*10*$F98*$G98*((1-$H98)+$H98*$L98*$I98))</f>
        <v>0</v>
      </c>
      <c r="CS98" s="104"/>
      <c r="CT98" s="123">
        <f>(CS98/12*10*$F98*$G98*((1-$H98)+$H98*$L98*$I98))</f>
        <v>0</v>
      </c>
      <c r="CU98" s="104"/>
      <c r="CV98" s="123">
        <f>(CU98/12*2*$E98*$G98*((1-$H98)+$H98*$L98*$I98))+(CU98/12*10*$F98*$G98*((1-$H98)+$H98*$L98*$I98))</f>
        <v>0</v>
      </c>
      <c r="CW98" s="104"/>
      <c r="CX98" s="123">
        <f>(CW98/12*2*$E98*$G98*((1-$H98)+$H98*$L98*$I98))+(CW98/12*10*$F98*$G98*((1-$H98)+$H98*$L98*$I98))</f>
        <v>0</v>
      </c>
      <c r="CY98" s="104"/>
      <c r="CZ98" s="123">
        <f>(CY98/12*2*$E98*$G98*((1-$H98)+$H98*$L98*$I98))+(CY98/12*10*$F98*$G98*((1-$H98)+$H98*$L98*$I98))</f>
        <v>0</v>
      </c>
      <c r="DA98" s="104"/>
      <c r="DB98" s="123">
        <f>(DA98/12*2*$E98*$G98*((1-$H98)+$H98*$L98*$I98))+(DA98/12*10*$F98*$G98*((1-$H98)+$H98*$L98*$I98))</f>
        <v>0</v>
      </c>
      <c r="DC98" s="104"/>
      <c r="DD98" s="123">
        <f>(DC98/12*2*$E98*$G98*((1-$H98)+$H98*$L98*$I98))+(DC98/12*10*$F98*$G98*((1-$H98)+$H98*$L98*$I98))</f>
        <v>0</v>
      </c>
      <c r="DE98" s="104"/>
      <c r="DF98" s="123">
        <f>(DE98/12*2*$E98*$G98*((1-$H98)+$H98*$L98*$I98))+(DE98/12*10*$F98*$G98*((1-$H98)+$H98*$L98*$I98))</f>
        <v>0</v>
      </c>
      <c r="DG98" s="104"/>
      <c r="DH98" s="123">
        <f>(DG98/12*2*$E98*$G98*((1-$H98)+$H98*$L98*$I98))+(DG98/12*10*$F98*$G98*((1-$H98)+$H98*$L98*$I98))</f>
        <v>0</v>
      </c>
      <c r="DI98" s="104"/>
      <c r="DJ98" s="123">
        <f>(DI98/12*2*$E98*$G98*((1-$H98)+$H98*$M98*$I98*DJ$10))+(DI98/12*10*$F98*$G98*((1-$H98)+$H98*$M98*$I98*DJ$10))</f>
        <v>0</v>
      </c>
      <c r="DK98" s="104"/>
      <c r="DL98" s="123">
        <f>(DK98/12*2*$E98*$G98*((1-$H98)+$H98*$N98*$I98*DL$10))+(DK98/12*10*$F98*$G98*((1-$H98)+$H98*$N98*$I98*DL$10))</f>
        <v>0</v>
      </c>
      <c r="DM98" s="104"/>
      <c r="DN98" s="123">
        <f>(DM98/12*2*$E98*$G98*((1-$H98)+$H98*$K98*$I98*DN$10))+(DM98/12*10*$F98*$G98*((1-$H98)+$H98*$K98*$I98*DN$10))</f>
        <v>0</v>
      </c>
      <c r="DO98" s="104"/>
      <c r="DP98" s="123">
        <f>(DO98/12*2*$E98*$G98*((1-$H98)+$H98*$K98*$I98*DP$10))+(DO98/12*10*$F98*$G98*((1-$H98)+$H98*$K98*$I98*DP$10))</f>
        <v>0</v>
      </c>
      <c r="DQ98" s="104"/>
      <c r="DR98" s="123">
        <f>(DQ98/12*2*$E98*$G98*((1-$H98)+$H98*$I98*DR$10))+(DQ98/12*10*$F98*$G98*((1-$H98)+$H98*$I98*DR$10))</f>
        <v>0</v>
      </c>
      <c r="DS98" s="104"/>
      <c r="DT98" s="106"/>
      <c r="DU98" s="104"/>
      <c r="DV98" s="123">
        <f>(DU98/12*2*$E98*$G98*((1-$H98)+$H98*$K98*$I98*DV$10))+(DU98/12*10*$F98*$G98*((1-$H98)+$H98*$K98*$I98*DV$10))</f>
        <v>0</v>
      </c>
      <c r="DW98" s="104"/>
      <c r="DX98" s="123">
        <f>(DW98/12*2*$E98*$G98*((1-$H98)+$H98*$K98*$I98*DX$10))+(DW98/12*10*$F98*$G98*((1-$H98)+$H98*$K98*$I98*DX$10))</f>
        <v>0</v>
      </c>
      <c r="DY98" s="104"/>
      <c r="DZ98" s="123">
        <f>(DY98/12*2*$E98*$G98*((1-$H98)+$H98*$L98*$I98))+(DY98/12*10*$F98*$G98*((1-$H98)+$H98*$L98*$I98))</f>
        <v>0</v>
      </c>
      <c r="EA98" s="110"/>
      <c r="EB98" s="123">
        <f>(EA98/12*2*$E98*$G98*((1-$H98)+$H98*$K98*$I98))+(EA98/12*10*$F98*$G98*((1-$H98)+$H98*$K98*$I98))</f>
        <v>0</v>
      </c>
      <c r="EC98" s="125"/>
      <c r="ED98" s="123">
        <f>(EC98/12*2*$E98*$G98*((1-$H98)+$H98*$K98*$I98))+(EC98/12*10*$F98*$G98*((1-$H98)+$H98*$K98*$I98))</f>
        <v>0</v>
      </c>
      <c r="EE98" s="125"/>
      <c r="EF98" s="123">
        <f>(EE98/12*2*$E98*$G98*((1-$H98)+$H98*$I98))+(EE98/12*10*$F98*$G98*((1-$H98)+$H98*$I98))</f>
        <v>0</v>
      </c>
      <c r="EG98" s="125"/>
      <c r="EH98" s="123">
        <f>(EG98/12*2*$E98*$G98*((1-$H98)+$H98*$K98*$I98))+(EG98/12*10*$F98*$G98*((1-$H98)+$H98*$K98*$I98))</f>
        <v>0</v>
      </c>
      <c r="EI98" s="112">
        <f t="shared" si="130"/>
        <v>0</v>
      </c>
      <c r="EJ98" s="112">
        <f t="shared" si="130"/>
        <v>0</v>
      </c>
    </row>
    <row r="99" spans="1:140" s="160" customFormat="1" ht="30" hidden="1" customHeight="1" x14ac:dyDescent="0.25">
      <c r="A99" s="95"/>
      <c r="B99" s="132">
        <v>70</v>
      </c>
      <c r="C99" s="96" t="s">
        <v>321</v>
      </c>
      <c r="D99" s="149" t="s">
        <v>322</v>
      </c>
      <c r="E99" s="98">
        <v>16026</v>
      </c>
      <c r="F99" s="98">
        <v>16828</v>
      </c>
      <c r="G99" s="99">
        <v>25.33</v>
      </c>
      <c r="H99" s="195">
        <v>0.16689999999999999</v>
      </c>
      <c r="I99" s="101">
        <v>1</v>
      </c>
      <c r="J99" s="102"/>
      <c r="K99" s="150">
        <v>1.4</v>
      </c>
      <c r="L99" s="150">
        <v>1.68</v>
      </c>
      <c r="M99" s="150">
        <v>2.23</v>
      </c>
      <c r="N99" s="153">
        <v>2.57</v>
      </c>
      <c r="O99" s="104"/>
      <c r="P99" s="123">
        <f>(O99/12*2*$E99*$G99*((1-$H99)+$H99*$K99*$I99*P$10))+(O99/12*10*$F99*$G99*((1-$H99)+$H99*$K99*$J99*P$10))</f>
        <v>0</v>
      </c>
      <c r="Q99" s="154"/>
      <c r="R99" s="123">
        <f>(Q99/12*2*$E99*$G99*((1-$H99)+$H99*$K99*$I99*R$10))+(Q99/12*10*$F99*$G99*((1-$H99)+$H99*$K99*$I99*R$10))</f>
        <v>0</v>
      </c>
      <c r="S99" s="106"/>
      <c r="T99" s="123">
        <f>(S99/12*2*$E99*$G99*((1-$H99)+$H99*$K99*$I99*T$10))+(S99/12*10*$F99*$G99*((1-$H99)+$H99*$K99*$I99*T$10))</f>
        <v>0</v>
      </c>
      <c r="U99" s="104"/>
      <c r="V99" s="123">
        <f>(U99/12*2*$E99*$G99*((1-$H99)+$H99*$K99*$I99*V$10))+(U99/12*10*$F99*$G99*((1-$H99)+$H99*$K99*$I99*V$10))</f>
        <v>0</v>
      </c>
      <c r="W99" s="104"/>
      <c r="X99" s="123">
        <f>(W99/12*2*$E99*$G99*((1-$H99)+$H99*$K99*$I99*X$10))+(W99/12*10*$F99*$G99*((1-$H99)+$H99*$K99*$I99*X$10))</f>
        <v>0</v>
      </c>
      <c r="Y99" s="104"/>
      <c r="Z99" s="123">
        <f>(Y99/12*2*$E99*$G99*((1-$H99)+$H99*$K99*$I99*Z$10))+(Y99/12*10*$F99*$G99*((1-$H99)+$H99*$K99*$I99*Z$10))</f>
        <v>0</v>
      </c>
      <c r="AA99" s="106"/>
      <c r="AB99" s="123">
        <f>(AA99/12*2*$E99*$G99*((1-$H99)+$H99*$K99*$I99*AB$10))+(AA99/12*10*$F99*$G99*((1-$H99)+$H99*$K99*$I99*AB$10))</f>
        <v>0</v>
      </c>
      <c r="AC99" s="106"/>
      <c r="AD99" s="123">
        <f>(AC99/12*2*$E99*$G99*((1-$H99)+$H99*$K99*$I99*AD$10))+(AC99/12*10*$F99*$G99*((1-$H99)+$H99*$K99*$I99*AD$10))</f>
        <v>0</v>
      </c>
      <c r="AE99" s="106"/>
      <c r="AF99" s="123">
        <f>(AE99/12*2*$E99*$G99*((1-$H99)+$H99*$L99*$I99*AF$10))+(AE99/12*10*$F99*$G99*((1-$H99)+$H99*$L99*$I99*AF$10))</f>
        <v>0</v>
      </c>
      <c r="AG99" s="106"/>
      <c r="AH99" s="123">
        <f>(AG99/12*2*$E99*$G99*((1-$H99)+$H99*$L99*$I99*AH$10))+(AG99/12*10*$F99*$G99*((1-$H99)+$H99*$L99*$I99*AH$10))</f>
        <v>0</v>
      </c>
      <c r="AI99" s="104"/>
      <c r="AJ99" s="123">
        <f>(AI99/12*2*$E99*$G99*((1-$H99)+$H99*$K99*$I99*AJ$10))+(AI99/12*10*$F99*$G99*((1-$H99)+$H99*$K99*$I99*AJ$10))</f>
        <v>0</v>
      </c>
      <c r="AK99" s="104"/>
      <c r="AL99" s="123">
        <f>(AK99/12*2*$E99*$G99*((1-$H99)+$H99*$K99*$I99*AL$10))+(AK99/12*10*$F99*$G99*((1-$H99)+$H99*$K99*$I99*AL$10))</f>
        <v>0</v>
      </c>
      <c r="AM99" s="104"/>
      <c r="AN99" s="123">
        <f>(AM99/12*2*$E99*$G99*((1-$H99)+$H99*$K99*$I99*AN$10))+(AM99/12*10*$F99*$G99*((1-$H99)+$H99*$K99*$I99*AN$10))</f>
        <v>0</v>
      </c>
      <c r="AO99" s="104"/>
      <c r="AP99" s="123">
        <f>(AO99/12*2*$E99*$G99*((1-$H99)+$H99*$K99*$I99*AP$10))+(AO99/12*10*$F99*$G99*((1-$H99)+$H99*$K99*$I99*AP$10))</f>
        <v>0</v>
      </c>
      <c r="AQ99" s="104"/>
      <c r="AR99" s="123">
        <f>(AQ99/12*2*$E99*$G99*((1-$H99)+$H99*$K99*$I99*AR$10))+(AQ99/12*10*$F99*$G99*((1-$H99)+$H99*$K99*$I99*AR$10))</f>
        <v>0</v>
      </c>
      <c r="AS99" s="104"/>
      <c r="AT99" s="123">
        <f>(AS99/12*2*$E99*$G99*((1-$H99)+$H99*$K99*$I99*AT$10))+(AS99/12*10*$F99*$G99*((1-$H99)+$H99*$K99*$I99*AT$10))</f>
        <v>0</v>
      </c>
      <c r="AU99" s="104"/>
      <c r="AV99" s="123">
        <f>(AU99/12*2*$E99*$G99*((1-$H99)+$H99*$K99*$I99*AV$10))+(AU99/12*10*$F99*$G99*((1-$H99)+$H99*$K99*$I99*AV$10))</f>
        <v>0</v>
      </c>
      <c r="AW99" s="104"/>
      <c r="AX99" s="123">
        <f>(AW99/12*2*$E99*$G99*((1-$H99)+$H99*$K99*$I99*AX$10))+(AW99/12*10*$F99*$G99*((1-$H99)+$H99*$K99*$I99*AX$10))</f>
        <v>0</v>
      </c>
      <c r="AY99" s="104"/>
      <c r="AZ99" s="123">
        <f>(AY99/12*2*$E99*$G99*((1-$H99)+$H99*$K99*$I99*AZ$10))+(AY99/12*10*$F99*$G99*((1-$H99)+$H99*$K99*$I99*AZ$10))</f>
        <v>0</v>
      </c>
      <c r="BA99" s="104"/>
      <c r="BB99" s="123">
        <f>(BA99/12*2*$E99*$G99*((1-$H99)+$H99*$K99*$I99*BB$10))+(BA99/12*10*$F99*$G99*((1-$H99)+$H99*$K99*$I99*BB$10))</f>
        <v>0</v>
      </c>
      <c r="BC99" s="104"/>
      <c r="BD99" s="123">
        <f>(BC99/12*2*$E99*$G99*((1-$H99)+$H99*$K99*$I99*BD$10))+(BC99/12*10*$F99*$G99*((1-$H99)+$H99*$K99*$I99*BD$10))</f>
        <v>0</v>
      </c>
      <c r="BE99" s="104"/>
      <c r="BF99" s="123">
        <f>(BE99/12*2*$E99*$G99*((1-$H99)+$H99*$K99*$I99*BF$10))+(BE99/12*10*$F99*$G99*((1-$H99)+$H99*$K99*$I99*BF$10))</f>
        <v>0</v>
      </c>
      <c r="BG99" s="104"/>
      <c r="BH99" s="123">
        <f>(BG99/12*2*$E99*$G99*((1-$H99)+$H99*$K99*$I99*BH$10))+(BG99/12*10*$F99*$G99*((1-$H99)+$H99*$K99*$I99*BH$10))</f>
        <v>0</v>
      </c>
      <c r="BI99" s="104"/>
      <c r="BJ99" s="123">
        <f>(BI99/12*2*$E99*$G99*((1-$H99)+$H99*$K99*$I99*BJ$10))+(BI99/12*10*$F99*$G99*((1-$H99)+$H99*$K99*$I99*BJ$10))</f>
        <v>0</v>
      </c>
      <c r="BK99" s="104"/>
      <c r="BL99" s="123">
        <f>(BK99/12*2*$E99*$G99*((1-$H99)+$H99*$K99*$I99*BL$10))+(BK99/12*10*$F99*$G99*((1-$H99)+$H99*$K99*$I99*BL$10))</f>
        <v>0</v>
      </c>
      <c r="BM99" s="104"/>
      <c r="BN99" s="123">
        <f>(BM99/12*2*$E99*$G99*((1-$H99)+$H99*$K99*$I99*BN$10))+(BM99/12*10*$F99*$G99*((1-$H99)+$H99*$K99*$I99*BN$10))</f>
        <v>0</v>
      </c>
      <c r="BO99" s="109"/>
      <c r="BP99" s="123">
        <f>(BO99/12*2*$E99*$G99*((1-$H99)+$H99*$K99*$I99*BP$10))+(BO99/12*10*$F99*$G99*((1-$H99)+$H99*$K99*$I99*BP$10))</f>
        <v>0</v>
      </c>
      <c r="BQ99" s="104"/>
      <c r="BR99" s="123">
        <f>(BQ99/12*2*$E99*$G99*((1-$H99)+$H99*$K99*$I99*BR$10))+(BQ99/12*10*$F99*$G99*((1-$H99)+$H99*$K99*$I99*BR$10))</f>
        <v>0</v>
      </c>
      <c r="BS99" s="106"/>
      <c r="BT99" s="123">
        <f>(BS99/12*2*$E99*$G99*((1-$H99)+$H99*$K99*$I99*BT$10))+(BS99/12*10*$F99*$G99*((1-$H99)+$H99*$K99*$I99*BT$10))</f>
        <v>0</v>
      </c>
      <c r="BU99" s="104"/>
      <c r="BV99" s="123">
        <f>(BU99/12*2*$E99*$G99*((1-$H99)+$H99*$K99*$I99*BV$10))+(BU99/12*10*$F99*$G99*((1-$H99)+$H99*$K99*$I99*BV$10))</f>
        <v>0</v>
      </c>
      <c r="BW99" s="104"/>
      <c r="BX99" s="123">
        <f>(BW99/12*2*$E99*$G99*((1-$H99)+$H99*$K99*$I99*BX$10))+(BW99/12*10*$F99*$G99*((1-$H99)+$H99*$K99*$I99*BX$10))</f>
        <v>0</v>
      </c>
      <c r="BY99" s="104"/>
      <c r="BZ99" s="123">
        <f>(BY99/12*2*$E99*$G99*((1-$H99)+$H99*$K99*$I99*BZ$10))+(BY99/12*10*$F99*$G99*((1-$H99)+$H99*$K99*$I99*BZ$10))</f>
        <v>0</v>
      </c>
      <c r="CA99" s="104"/>
      <c r="CB99" s="123">
        <f>(CA99/12*2*$E99*$G99*((1-$H99)+$H99*$K99*$I99*CB$10))+(CA99/12*10*$F99*$G99*((1-$H99)+$H99*$K99*$I99*CB$10))</f>
        <v>0</v>
      </c>
      <c r="CC99" s="106"/>
      <c r="CD99" s="123">
        <f>(CC99/12*2*$E99*$G99*((1-$H99)+$H99*$L99*$I99*CD$10))+(CC99/12*10*$F99*$G99*((1-$H99)+$H99*$L99*$I99*CD$10))</f>
        <v>0</v>
      </c>
      <c r="CE99" s="104"/>
      <c r="CF99" s="123">
        <f>(CE99/12*2*$E99*$G99*((1-$H99)+$H99*$L99*$I99*CF$10))+(CE99/12*10*$F99*$G99*((1-$H99)+$H99*$L99*$I99*CF$10))</f>
        <v>0</v>
      </c>
      <c r="CG99" s="106"/>
      <c r="CH99" s="123">
        <f>(CG99/12*2*$E99*$G99*((1-$H99)+$H99*$L99*$I99*CH$10))+(CG99/12*10*$F99*$G99*((1-$H99)+$H99*$L99*$I99*CH$10))</f>
        <v>0</v>
      </c>
      <c r="CI99" s="106"/>
      <c r="CJ99" s="123">
        <f>(CI99/12*2*$E99*$G99*((1-$H99)+$H99*$L99*$I99*CJ$10))+(CI99/12*10*$F99*$G99*((1-$H99)+$H99*$L99*$I99*CJ$10))</f>
        <v>0</v>
      </c>
      <c r="CK99" s="106"/>
      <c r="CL99" s="123">
        <f>(CK99/12*2*$E99*$G99*((1-$H99)+$H99*$L99*$I99*CL$10))+(CK99/12*10*$F99*$G99*((1-$H99)+$H99*$L99*$I99*CL$10))</f>
        <v>0</v>
      </c>
      <c r="CM99" s="104"/>
      <c r="CN99" s="123">
        <f>(CM99/12*2*$E99*$G99*((1-$H99)+$H99*$L99*$I99*CN$10))+(CM99/12*10*$F99*$G99*((1-$H99)+$H99*$L99*$I99*CN$10))</f>
        <v>0</v>
      </c>
      <c r="CO99" s="104"/>
      <c r="CP99" s="123">
        <f>(CO99/12*2*$E99*$G99*((1-$H99)+$H99*$L99*$I99))+(CO99/12*10*$F99*$G99*((1-$H99)+$H99*$L99*$I99))</f>
        <v>0</v>
      </c>
      <c r="CQ99" s="106"/>
      <c r="CR99" s="123">
        <f>(CQ99/12*10*$F99*$G99*((1-$H99)+$H99*$L99*$I99))</f>
        <v>0</v>
      </c>
      <c r="CS99" s="104"/>
      <c r="CT99" s="123">
        <f>(CS99/12*10*$F99*$G99*((1-$H99)+$H99*$L99*$I99))</f>
        <v>0</v>
      </c>
      <c r="CU99" s="104"/>
      <c r="CV99" s="123">
        <f>(CU99/12*2*$E99*$G99*((1-$H99)+$H99*$L99*$I99))+(CU99/12*10*$F99*$G99*((1-$H99)+$H99*$L99*$I99))</f>
        <v>0</v>
      </c>
      <c r="CW99" s="104"/>
      <c r="CX99" s="123">
        <f>(CW99/12*2*$E99*$G99*((1-$H99)+$H99*$L99*$I99))+(CW99/12*10*$F99*$G99*((1-$H99)+$H99*$L99*$I99))</f>
        <v>0</v>
      </c>
      <c r="CY99" s="104"/>
      <c r="CZ99" s="123">
        <f>(CY99/12*2*$E99*$G99*((1-$H99)+$H99*$L99*$I99))+(CY99/12*10*$F99*$G99*((1-$H99)+$H99*$L99*$I99))</f>
        <v>0</v>
      </c>
      <c r="DA99" s="104"/>
      <c r="DB99" s="123">
        <f>(DA99/12*2*$E99*$G99*((1-$H99)+$H99*$L99*$I99))+(DA99/12*10*$F99*$G99*((1-$H99)+$H99*$L99*$I99))</f>
        <v>0</v>
      </c>
      <c r="DC99" s="104"/>
      <c r="DD99" s="123">
        <f>(DC99/12*2*$E99*$G99*((1-$H99)+$H99*$L99*$I99))+(DC99/12*10*$F99*$G99*((1-$H99)+$H99*$L99*$I99))</f>
        <v>0</v>
      </c>
      <c r="DE99" s="104"/>
      <c r="DF99" s="123">
        <f>(DE99/12*2*$E99*$G99*((1-$H99)+$H99*$L99*$I99))+(DE99/12*10*$F99*$G99*((1-$H99)+$H99*$L99*$I99))</f>
        <v>0</v>
      </c>
      <c r="DG99" s="104"/>
      <c r="DH99" s="123">
        <f>(DG99/12*2*$E99*$G99*((1-$H99)+$H99*$L99*$I99))+(DG99/12*10*$F99*$G99*((1-$H99)+$H99*$L99*$I99))</f>
        <v>0</v>
      </c>
      <c r="DI99" s="104"/>
      <c r="DJ99" s="123">
        <f>(DI99/12*2*$E99*$G99*((1-$H99)+$H99*$M99*$I99*DJ$10))+(DI99/12*10*$F99*$G99*((1-$H99)+$H99*$M99*$I99*DJ$10))</f>
        <v>0</v>
      </c>
      <c r="DK99" s="104"/>
      <c r="DL99" s="123">
        <f>(DK99/12*2*$E99*$G99*((1-$H99)+$H99*$N99*$I99*DL$10))+(DK99/12*10*$F99*$G99*((1-$H99)+$H99*$N99*$I99*DL$10))</f>
        <v>0</v>
      </c>
      <c r="DM99" s="104"/>
      <c r="DN99" s="123">
        <f>(DM99/12*2*$E99*$G99*((1-$H99)+$H99*$K99*$I99*DN$10))+(DM99/12*10*$F99*$G99*((1-$H99)+$H99*$K99*$I99*DN$10))</f>
        <v>0</v>
      </c>
      <c r="DO99" s="104"/>
      <c r="DP99" s="123">
        <f>(DO99/12*2*$E99*$G99*((1-$H99)+$H99*$K99*$I99*DP$10))+(DO99/12*10*$F99*$G99*((1-$H99)+$H99*$K99*$I99*DP$10))</f>
        <v>0</v>
      </c>
      <c r="DQ99" s="104"/>
      <c r="DR99" s="123">
        <f>(DQ99/12*2*$E99*$G99*((1-$H99)+$H99*$I99*DR$10))+(DQ99/12*10*$F99*$G99*((1-$H99)+$H99*$I99*DR$10))</f>
        <v>0</v>
      </c>
      <c r="DS99" s="104"/>
      <c r="DT99" s="106"/>
      <c r="DU99" s="104"/>
      <c r="DV99" s="123">
        <f>(DU99/12*2*$E99*$G99*((1-$H99)+$H99*$K99*$I99*DV$10))+(DU99/12*10*$F99*$G99*((1-$H99)+$H99*$K99*$I99*DV$10))</f>
        <v>0</v>
      </c>
      <c r="DW99" s="104"/>
      <c r="DX99" s="123">
        <f>(DW99/12*2*$E99*$G99*((1-$H99)+$H99*$K99*$I99*DX$10))+(DW99/12*10*$F99*$G99*((1-$H99)+$H99*$K99*$I99*DX$10))</f>
        <v>0</v>
      </c>
      <c r="DY99" s="104"/>
      <c r="DZ99" s="123">
        <f>(DY99/12*2*$E99*$G99*((1-$H99)+$H99*$L99*$I99))+(DY99/12*10*$F99*$G99*((1-$H99)+$H99*$L99*$I99))</f>
        <v>0</v>
      </c>
      <c r="EA99" s="110"/>
      <c r="EB99" s="123">
        <f>(EA99/12*2*$E99*$G99*((1-$H99)+$H99*$K99*$I99))+(EA99/12*10*$F99*$G99*((1-$H99)+$H99*$K99*$I99))</f>
        <v>0</v>
      </c>
      <c r="EC99" s="125"/>
      <c r="ED99" s="123">
        <f>(EC99/12*2*$E99*$G99*((1-$H99)+$H99*$K99*$I99))+(EC99/12*10*$F99*$G99*((1-$H99)+$H99*$K99*$I99))</f>
        <v>0</v>
      </c>
      <c r="EE99" s="125"/>
      <c r="EF99" s="123">
        <f>(EE99/12*2*$E99*$G99*((1-$H99)+$H99*$I99))+(EE99/12*10*$F99*$G99*((1-$H99)+$H99*$I99))</f>
        <v>0</v>
      </c>
      <c r="EG99" s="125"/>
      <c r="EH99" s="123">
        <f>(EG99/12*2*$E99*$G99*((1-$H99)+$H99*$K99*$I99))+(EG99/12*10*$F99*$G99*((1-$H99)+$H99*$K99*$I99))</f>
        <v>0</v>
      </c>
      <c r="EI99" s="112">
        <f t="shared" si="130"/>
        <v>0</v>
      </c>
      <c r="EJ99" s="112">
        <f t="shared" si="130"/>
        <v>0</v>
      </c>
    </row>
    <row r="100" spans="1:140" s="160" customFormat="1" ht="45" hidden="1" customHeight="1" x14ac:dyDescent="0.25">
      <c r="A100" s="95"/>
      <c r="B100" s="132">
        <v>71</v>
      </c>
      <c r="C100" s="96" t="s">
        <v>323</v>
      </c>
      <c r="D100" s="193" t="s">
        <v>324</v>
      </c>
      <c r="E100" s="98">
        <v>16026</v>
      </c>
      <c r="F100" s="98">
        <v>16828</v>
      </c>
      <c r="G100" s="196">
        <v>0.2</v>
      </c>
      <c r="H100" s="176"/>
      <c r="I100" s="101">
        <v>1</v>
      </c>
      <c r="J100" s="102"/>
      <c r="K100" s="150">
        <v>1.4</v>
      </c>
      <c r="L100" s="150">
        <v>1.68</v>
      </c>
      <c r="M100" s="150">
        <v>2.23</v>
      </c>
      <c r="N100" s="153">
        <v>2.57</v>
      </c>
      <c r="O100" s="104">
        <v>5</v>
      </c>
      <c r="P100" s="105">
        <f>(O100/12*2*$E100*$G100*$I100*$K100*P$10)+(O100/12*10*$F100*$G100*$I100*$K100*P$10)</f>
        <v>23372.066666666666</v>
      </c>
      <c r="Q100" s="154"/>
      <c r="R100" s="105">
        <f>(Q100/12*2*$E100*$G100*$I100*$K100*R$10)+(Q100/12*10*$F100*$G100*$I100*$K100*R$10)</f>
        <v>0</v>
      </c>
      <c r="S100" s="106"/>
      <c r="T100" s="105">
        <f>(S100/12*2*$E100*$G100*$I100*$K100*T$10)+(S100/12*10*$F100*$G100*$I100*$K100*T$10)</f>
        <v>0</v>
      </c>
      <c r="U100" s="104"/>
      <c r="V100" s="105">
        <f>(U100/12*2*$E100*$G100*$I100*$K100*V$10)+(U100/12*10*$F100*$G100*$I100*$K100*V$10)</f>
        <v>0</v>
      </c>
      <c r="W100" s="104"/>
      <c r="X100" s="105">
        <f>(W100/12*2*$E100*$G100*$I100*$K100*X$10)+(W100/12*10*$F100*$G100*$I100*$K100*X$10)</f>
        <v>0</v>
      </c>
      <c r="Y100" s="104"/>
      <c r="Z100" s="105">
        <f>(Y100/12*2*$E100*$G100*$I100*$K100*Z$10)+(Y100/12*10*$F100*$G100*$I100*$K100*Z$10)</f>
        <v>0</v>
      </c>
      <c r="AA100" s="106"/>
      <c r="AB100" s="105">
        <f>(AA100/12*2*$E100*$G100*$I100*$K100*AB$10)+(AA100/12*10*$F100*$G100*$I100*$K100*AB$10)</f>
        <v>0</v>
      </c>
      <c r="AC100" s="106"/>
      <c r="AD100" s="105">
        <f>(AC100/12*2*$E100*$G100*$I100*$K100*AD$10)+(AC100/12*10*$F100*$G100*$I100*$K100*AD$10)</f>
        <v>0</v>
      </c>
      <c r="AE100" s="106"/>
      <c r="AF100" s="106">
        <f>SUM(AE100/12*2*$E100*$G100*$I100*$L100*$AF$10)+(AE100/12*10*$F100*$G100*$I100*$L100*$AF$10)</f>
        <v>0</v>
      </c>
      <c r="AG100" s="106"/>
      <c r="AH100" s="107">
        <f>SUM(AG100/12*2*$E100*$G100*$I100*$L100*$AH$10)+(AG100/12*10*$F100*$G100*$I100*$L100*$AH$10)</f>
        <v>0</v>
      </c>
      <c r="AI100" s="104"/>
      <c r="AJ100" s="105">
        <f>(AI100/12*2*$E100*$G100*$I100*$K100*AJ$10)+(AI100/12*10*$F100*$G100*$I100*$K100*AJ$10)</f>
        <v>0</v>
      </c>
      <c r="AK100" s="104"/>
      <c r="AL100" s="105">
        <f>(AK100/12*2*$E100*$G100*$I100*$K100*AL$10)+(AK100/12*10*$F100*$G100*$I100*$K100*AL$10)</f>
        <v>0</v>
      </c>
      <c r="AM100" s="104"/>
      <c r="AN100" s="105">
        <f>(AM100/12*2*$E100*$G100*$I100*$K100*AN$10)+(AM100/12*10*$F100*$G100*$I100*$K100*AN$10)</f>
        <v>0</v>
      </c>
      <c r="AO100" s="104"/>
      <c r="AP100" s="105">
        <f>(AO100/12*2*$E100*$G100*$I100*$K100*AP$10)+(AO100/12*10*$F100*$G100*$I100*$K100*AP$10)</f>
        <v>0</v>
      </c>
      <c r="AQ100" s="104"/>
      <c r="AR100" s="105">
        <f>(AQ100/12*2*$E100*$G100*$I100*$K100*AR$10)+(AQ100/12*10*$F100*$G100*$I100*$K100*AR$10)</f>
        <v>0</v>
      </c>
      <c r="AS100" s="104"/>
      <c r="AT100" s="105">
        <f>(AS100/12*2*$E100*$G100*$I100*$K100*AT$10)+(AS100/12*10*$F100*$G100*$I100*$K100*AT$10)</f>
        <v>0</v>
      </c>
      <c r="AU100" s="104"/>
      <c r="AV100" s="105">
        <f>(AU100/12*2*$E100*$G100*$I100*$K100*AV$10)+(AU100/12*10*$F100*$G100*$I100*$K100*AV$10)</f>
        <v>0</v>
      </c>
      <c r="AW100" s="104"/>
      <c r="AX100" s="105">
        <f>(AW100/12*2*$E100*$G100*$I100*$K100*AX$10)+(AW100/12*10*$F100*$G100*$I100*$K100*AX$10)</f>
        <v>0</v>
      </c>
      <c r="AY100" s="104"/>
      <c r="AZ100" s="105">
        <f>(AY100/12*2*$E100*$G100*$I100*$K100*AZ$10)+(AY100/12*10*$F100*$G100*$I100*$K100*AZ$10)</f>
        <v>0</v>
      </c>
      <c r="BA100" s="104"/>
      <c r="BB100" s="105">
        <f>(BA100/12*2*$E100*$G100*$I100*$K100*BB$10)+(BA100/12*10*$F100*$G100*$I100*$K100*BB$10)</f>
        <v>0</v>
      </c>
      <c r="BC100" s="104"/>
      <c r="BD100" s="105">
        <f>(BC100/12*2*$E100*$G100*$I100*$K100*BD$10)+(BC100/12*10*$F100*$G100*$I100*$K100*BD$10)</f>
        <v>0</v>
      </c>
      <c r="BE100" s="104"/>
      <c r="BF100" s="105">
        <f>(BE100/12*2*$E100*$G100*$I100*$K100*BF$10)+(BE100/12*10*$F100*$G100*$I100*$K100*BF$10)</f>
        <v>0</v>
      </c>
      <c r="BG100" s="104"/>
      <c r="BH100" s="105">
        <f>(BG100/12*2*$E100*$G100*$I100*$K100*BH$10)+(BG100/12*10*$F100*$G100*$I100*$K100*BH$10)</f>
        <v>0</v>
      </c>
      <c r="BI100" s="104"/>
      <c r="BJ100" s="105">
        <f>(BI100/12*2*$E100*$G100*$I100*$K100*BJ$10)+(BI100/12*10*$F100*$G100*$I100*$K100*BJ$10)</f>
        <v>0</v>
      </c>
      <c r="BK100" s="104"/>
      <c r="BL100" s="105">
        <f>(BK100/12*2*$E100*$G100*$I100*$K100*BL$10)+(BK100/12*10*$F100*$G100*$I100*$K100*BL$10)</f>
        <v>0</v>
      </c>
      <c r="BM100" s="104"/>
      <c r="BN100" s="105">
        <f>(BM100/12*2*$E100*$G100*$I100*$K100*BN$10)+(BM100/12*10*$F100*$G100*$I100*$K100*BN$10)</f>
        <v>0</v>
      </c>
      <c r="BO100" s="109"/>
      <c r="BP100" s="105">
        <f>(BO100/12*2*$E100*$G100*$I100*$K100*BP$10)+(BO100/12*10*$F100*$G100*$I100*$K100*BP$10)</f>
        <v>0</v>
      </c>
      <c r="BQ100" s="104"/>
      <c r="BR100" s="105">
        <f>(BQ100/12*2*$E100*$G100*$I100*$K100*BR$10)+(BQ100/12*10*$F100*$G100*$I100*$K100*BR$10)</f>
        <v>0</v>
      </c>
      <c r="BS100" s="106"/>
      <c r="BT100" s="105">
        <f>(BS100/12*2*$E100*$G100*$I100*$K100*BT$10)+(BS100/12*10*$F100*$G100*$I100*$K100*BT$10)</f>
        <v>0</v>
      </c>
      <c r="BU100" s="104"/>
      <c r="BV100" s="105">
        <f>(BU100/12*2*$E100*$G100*$I100*$K100*BV$10)+(BU100/12*10*$F100*$G100*$I100*$K100*BV$10)</f>
        <v>0</v>
      </c>
      <c r="BW100" s="104"/>
      <c r="BX100" s="105">
        <f>(BW100/12*2*$E100*$G100*$I100*$K100*BX$10)+(BW100/12*10*$F100*$G100*$I100*$K100*BX$10)</f>
        <v>0</v>
      </c>
      <c r="BY100" s="104"/>
      <c r="BZ100" s="105">
        <f>(BY100/12*2*$E100*$G100*$I100*$K100*BZ$10)+(BY100/12*10*$F100*$G100*$I100*$K100*BZ$10)</f>
        <v>0</v>
      </c>
      <c r="CA100" s="104"/>
      <c r="CB100" s="105">
        <f>(CA100/12*2*$E100*$G100*$I100*$K100*CB$10)+(CA100/12*10*$F100*$G100*$I100*$K100*CB$10)</f>
        <v>0</v>
      </c>
      <c r="CC100" s="106"/>
      <c r="CD100" s="107">
        <f>SUM(CC100/12*2*$E100*$G100*$I100*$L100*CD$10)+(CC100/12*10*$F100*$G100*$I100*$L100*$CD$10)</f>
        <v>0</v>
      </c>
      <c r="CE100" s="104"/>
      <c r="CF100" s="107">
        <f>SUM(CE100/12*2*$E100*$G100*$I100*$L100*CF$10)+(CE100/12*10*$F100*$G100*$I100*$L100*CF$10)</f>
        <v>0</v>
      </c>
      <c r="CG100" s="106"/>
      <c r="CH100" s="107">
        <f>SUM(CG100/12*2*$E100*$G100*$I100*$L100*CH$10)+(CG100/12*10*$F100*$G100*$I100*$L100*CH$10)</f>
        <v>0</v>
      </c>
      <c r="CI100" s="106"/>
      <c r="CJ100" s="107">
        <f>SUM(CI100/12*2*$E100*$G100*$I100*$L100*CJ$10)+(CI100/12*10*$F100*$G100*$I100*$L100*CJ$10)</f>
        <v>0</v>
      </c>
      <c r="CK100" s="106"/>
      <c r="CL100" s="107">
        <f>SUM(CK100/12*2*$E100*$G100*$I100*$L100*CL$10)+(CK100/12*10*$F100*$G100*$I100*$L100*CL$10)</f>
        <v>0</v>
      </c>
      <c r="CM100" s="104">
        <v>6</v>
      </c>
      <c r="CN100" s="107">
        <f>SUM(CM100/12*2*$E100*$G100*$I100*$L100*CN$10)+(CM100/12*10*$F100*$G100*$I100*$L100*CN$10)</f>
        <v>33655.775999999998</v>
      </c>
      <c r="CO100" s="104"/>
      <c r="CP100" s="107">
        <f>SUM(CO100/12*2*$E100*$G100*$I100*$L100*CP$10)+(CO100/12*10*$F100*$G100*$I100*$L100*CP$10)</f>
        <v>0</v>
      </c>
      <c r="CQ100" s="106"/>
      <c r="CR100" s="107">
        <f>SUM(CQ100/12*2*$E100*$G100*$I100*$L100*CR$10)+(CQ100/12*10*$F100*$G100*$I100*$L100*CR$10)</f>
        <v>0</v>
      </c>
      <c r="CS100" s="104"/>
      <c r="CT100" s="107">
        <f>SUM(CS100/12*2*$E100*$G100*$I100*$L100*CT$10)+(CS100/12*10*$F100*$G100*$I100*$L100*CT$10)</f>
        <v>0</v>
      </c>
      <c r="CU100" s="104"/>
      <c r="CV100" s="107">
        <f>SUM(CU100/12*2*$E100*$G100*$I100*$L100*CV$10)+(CU100/12*10*$F100*$G100*$I100*$L100*CV$10)</f>
        <v>0</v>
      </c>
      <c r="CW100" s="104"/>
      <c r="CX100" s="107">
        <f>SUM(CW100/12*2*$E100*$G100*$I100*$L100*CX$10)+(CW100/12*10*$F100*$G100*$I100*$L100*CX$10)</f>
        <v>0</v>
      </c>
      <c r="CY100" s="104"/>
      <c r="CZ100" s="107">
        <f>SUM(CY100/12*2*$E100*$G100*$I100*$L100*CZ$10)+(CY100/12*10*$F100*$G100*$I100*$L100*CZ$10)</f>
        <v>0</v>
      </c>
      <c r="DA100" s="104"/>
      <c r="DB100" s="107">
        <f>SUM(DA100/12*2*$E100*$G100*$I100*$L100*DB$10)+(DA100/12*10*$F100*$G100*$I100*$L100*DB$10)</f>
        <v>0</v>
      </c>
      <c r="DC100" s="104"/>
      <c r="DD100" s="107">
        <f>SUM(DC100/12*2*$E100*$G100*$I100*$L100*DD$10)+(DC100/12*10*$F100*$G100*$I100*$L100*DD$10)</f>
        <v>0</v>
      </c>
      <c r="DE100" s="104"/>
      <c r="DF100" s="106">
        <f>SUM(DE100/12*2*$E100*$G100*$I100*$L100*DF$10)+(DE100/12*10*$F100*$G100*$I100*$L100*DF$10)</f>
        <v>0</v>
      </c>
      <c r="DG100" s="104"/>
      <c r="DH100" s="107">
        <f>SUM(DG100/12*2*$E100*$G100*$I100*$L100*DH$10)+(DG100/12*10*$F100*$G100*$I100*$L100*DH$10)</f>
        <v>0</v>
      </c>
      <c r="DI100" s="104"/>
      <c r="DJ100" s="107">
        <f>SUM(DI100/12*2*$E100*$G100*$I100*$M100*DJ$10)+(DI100/12*10*$F100*$G100*$I100*$M100*DJ$10)</f>
        <v>0</v>
      </c>
      <c r="DK100" s="104"/>
      <c r="DL100" s="107">
        <f>SUM(DK100/12*2*$E100*$G100*$I100*$N100*DL$10)+(DK100/12*10*$F100*$G100*$I100*$N100*DL$10)</f>
        <v>0</v>
      </c>
      <c r="DM100" s="104"/>
      <c r="DN100" s="105">
        <f>(DM100/12*2*$E100*$G100*$I100*$K100*DN$10)+(DM100/12*10*$F100*$G100*$I100*$K100*DN$10)</f>
        <v>0</v>
      </c>
      <c r="DO100" s="104"/>
      <c r="DP100" s="105">
        <f>(DO100/12*2*$E100*$G100*$I100*$K100*DP$10)+(DO100/12*10*$F100*$G100*$I100*$K100*DP$10)</f>
        <v>0</v>
      </c>
      <c r="DQ100" s="104"/>
      <c r="DR100" s="107">
        <f>SUM(DQ100/12*2*$E100*$G100*$I100)+(DQ100/12*10*$F100*$G100*$I100)</f>
        <v>0</v>
      </c>
      <c r="DS100" s="104"/>
      <c r="DT100" s="106"/>
      <c r="DU100" s="104"/>
      <c r="DV100" s="105">
        <f>(DU100/12*2*$E100*$G100*$I100*$K100*DV$10)+(DU100/12*10*$F100*$G100*$I100*$K100*DV$10)</f>
        <v>0</v>
      </c>
      <c r="DW100" s="104"/>
      <c r="DX100" s="105">
        <f>(DW100/12*2*$E100*$G100*$I100*$K100*DX$10)+(DW100/12*10*$F100*$G100*$I100*$K100*DX$10)</f>
        <v>0</v>
      </c>
      <c r="DY100" s="104"/>
      <c r="DZ100" s="106"/>
      <c r="EA100" s="110"/>
      <c r="EB100" s="110"/>
      <c r="EC100" s="125"/>
      <c r="ED100" s="106"/>
      <c r="EE100" s="125"/>
      <c r="EF100" s="125"/>
      <c r="EG100" s="125"/>
      <c r="EH100" s="111">
        <f>(EG100/12*2*$E100*$G100*$I100*$K100)+(EG100/12*10*$F100*$G100*$I100*$K100)</f>
        <v>0</v>
      </c>
      <c r="EI100" s="112">
        <f t="shared" si="130"/>
        <v>11</v>
      </c>
      <c r="EJ100" s="112">
        <f t="shared" si="130"/>
        <v>57027.842666666664</v>
      </c>
    </row>
    <row r="101" spans="1:140" s="160" customFormat="1" ht="45" hidden="1" customHeight="1" x14ac:dyDescent="0.25">
      <c r="A101" s="95"/>
      <c r="B101" s="132">
        <v>72</v>
      </c>
      <c r="C101" s="96" t="s">
        <v>325</v>
      </c>
      <c r="D101" s="193" t="s">
        <v>326</v>
      </c>
      <c r="E101" s="98">
        <v>16026</v>
      </c>
      <c r="F101" s="98">
        <v>16828</v>
      </c>
      <c r="G101" s="196">
        <v>0.74</v>
      </c>
      <c r="H101" s="176"/>
      <c r="I101" s="101">
        <v>1</v>
      </c>
      <c r="J101" s="102"/>
      <c r="K101" s="150">
        <v>1.4</v>
      </c>
      <c r="L101" s="150">
        <v>1.68</v>
      </c>
      <c r="M101" s="150">
        <v>2.23</v>
      </c>
      <c r="N101" s="153">
        <v>2.57</v>
      </c>
      <c r="O101" s="104">
        <v>35</v>
      </c>
      <c r="P101" s="105">
        <f>(O101/12*2*$E101*$G101*$I101*$K101*P$10)+(O101/12*10*$F101*$G101*$I101*$K101*P$10)</f>
        <v>605336.52666666661</v>
      </c>
      <c r="Q101" s="154"/>
      <c r="R101" s="105">
        <f>(Q101/12*2*$E101*$G101*$I101*$K101*R$10)+(Q101/12*10*$F101*$G101*$I101*$K101*R$10)</f>
        <v>0</v>
      </c>
      <c r="S101" s="106"/>
      <c r="T101" s="105">
        <f>(S101/12*2*$E101*$G101*$I101*$K101*T$10)+(S101/12*10*$F101*$G101*$I101*$K101*T$10)</f>
        <v>0</v>
      </c>
      <c r="U101" s="104"/>
      <c r="V101" s="105">
        <f>(U101/12*2*$E101*$G101*$I101*$K101*V$10)+(U101/12*10*$F101*$G101*$I101*$K101*V$10)</f>
        <v>0</v>
      </c>
      <c r="W101" s="104"/>
      <c r="X101" s="105">
        <f>(W101/12*2*$E101*$G101*$I101*$K101*X$10)+(W101/12*10*$F101*$G101*$I101*$K101*X$10)</f>
        <v>0</v>
      </c>
      <c r="Y101" s="104"/>
      <c r="Z101" s="105">
        <f>(Y101/12*2*$E101*$G101*$I101*$K101*Z$10)+(Y101/12*10*$F101*$G101*$I101*$K101*Z$10)</f>
        <v>0</v>
      </c>
      <c r="AA101" s="106"/>
      <c r="AB101" s="105">
        <f>(AA101/12*2*$E101*$G101*$I101*$K101*AB$10)+(AA101/12*10*$F101*$G101*$I101*$K101*AB$10)</f>
        <v>0</v>
      </c>
      <c r="AC101" s="106"/>
      <c r="AD101" s="105">
        <f>(AC101/12*2*$E101*$G101*$I101*$K101*AD$10)+(AC101/12*10*$F101*$G101*$I101*$K101*AD$10)</f>
        <v>0</v>
      </c>
      <c r="AE101" s="106"/>
      <c r="AF101" s="106">
        <f>SUM(AE101/12*2*$E101*$G101*$I101*$L101*$AF$10)+(AE101/12*10*$F101*$G101*$I101*$L101*$AF$10)</f>
        <v>0</v>
      </c>
      <c r="AG101" s="106"/>
      <c r="AH101" s="107">
        <f>SUM(AG101/12*2*$E101*$G101*$I101*$L101*$AH$10)+(AG101/12*10*$F101*$G101*$I101*$L101*$AH$10)</f>
        <v>0</v>
      </c>
      <c r="AI101" s="104"/>
      <c r="AJ101" s="105">
        <f>(AI101/12*2*$E101*$G101*$I101*$K101*AJ$10)+(AI101/12*10*$F101*$G101*$I101*$K101*AJ$10)</f>
        <v>0</v>
      </c>
      <c r="AK101" s="104"/>
      <c r="AL101" s="105">
        <f>(AK101/12*2*$E101*$G101*$I101*$K101*AL$10)+(AK101/12*10*$F101*$G101*$I101*$K101*AL$10)</f>
        <v>0</v>
      </c>
      <c r="AM101" s="104"/>
      <c r="AN101" s="105">
        <f>(AM101/12*2*$E101*$G101*$I101*$K101*AN$10)+(AM101/12*10*$F101*$G101*$I101*$K101*AN$10)</f>
        <v>0</v>
      </c>
      <c r="AO101" s="104"/>
      <c r="AP101" s="105">
        <f>(AO101/12*2*$E101*$G101*$I101*$K101*AP$10)+(AO101/12*10*$F101*$G101*$I101*$K101*AP$10)</f>
        <v>0</v>
      </c>
      <c r="AQ101" s="104"/>
      <c r="AR101" s="105">
        <f>(AQ101/12*2*$E101*$G101*$I101*$K101*AR$10)+(AQ101/12*10*$F101*$G101*$I101*$K101*AR$10)</f>
        <v>0</v>
      </c>
      <c r="AS101" s="104"/>
      <c r="AT101" s="105">
        <f>(AS101/12*2*$E101*$G101*$I101*$K101*AT$10)+(AS101/12*10*$F101*$G101*$I101*$K101*AT$10)</f>
        <v>0</v>
      </c>
      <c r="AU101" s="104"/>
      <c r="AV101" s="105">
        <f>(AU101/12*2*$E101*$G101*$I101*$K101*AV$10)+(AU101/12*10*$F101*$G101*$I101*$K101*AV$10)</f>
        <v>0</v>
      </c>
      <c r="AW101" s="104"/>
      <c r="AX101" s="105">
        <f>(AW101/12*2*$E101*$G101*$I101*$K101*AX$10)+(AW101/12*10*$F101*$G101*$I101*$K101*AX$10)</f>
        <v>0</v>
      </c>
      <c r="AY101" s="104"/>
      <c r="AZ101" s="105">
        <f>(AY101/12*2*$E101*$G101*$I101*$K101*AZ$10)+(AY101/12*10*$F101*$G101*$I101*$K101*AZ$10)</f>
        <v>0</v>
      </c>
      <c r="BA101" s="104"/>
      <c r="BB101" s="105">
        <f>(BA101/12*2*$E101*$G101*$I101*$K101*BB$10)+(BA101/12*10*$F101*$G101*$I101*$K101*BB$10)</f>
        <v>0</v>
      </c>
      <c r="BC101" s="104"/>
      <c r="BD101" s="105">
        <f>(BC101/12*2*$E101*$G101*$I101*$K101*BD$10)+(BC101/12*10*$F101*$G101*$I101*$K101*BD$10)</f>
        <v>0</v>
      </c>
      <c r="BE101" s="104"/>
      <c r="BF101" s="105">
        <f>(BE101/12*2*$E101*$G101*$I101*$K101*BF$10)+(BE101/12*10*$F101*$G101*$I101*$K101*BF$10)</f>
        <v>0</v>
      </c>
      <c r="BG101" s="104"/>
      <c r="BH101" s="105">
        <f>(BG101/12*2*$E101*$G101*$I101*$K101*BH$10)+(BG101/12*10*$F101*$G101*$I101*$K101*BH$10)</f>
        <v>0</v>
      </c>
      <c r="BI101" s="104"/>
      <c r="BJ101" s="105">
        <f>(BI101/12*2*$E101*$G101*$I101*$K101*BJ$10)+(BI101/12*10*$F101*$G101*$I101*$K101*BJ$10)</f>
        <v>0</v>
      </c>
      <c r="BK101" s="104"/>
      <c r="BL101" s="105">
        <f>(BK101/12*2*$E101*$G101*$I101*$K101*BL$10)+(BK101/12*10*$F101*$G101*$I101*$K101*BL$10)</f>
        <v>0</v>
      </c>
      <c r="BM101" s="104"/>
      <c r="BN101" s="105">
        <f>(BM101/12*2*$E101*$G101*$I101*$K101*BN$10)+(BM101/12*10*$F101*$G101*$I101*$K101*BN$10)</f>
        <v>0</v>
      </c>
      <c r="BO101" s="109"/>
      <c r="BP101" s="105">
        <f>(BO101/12*2*$E101*$G101*$I101*$K101*BP$10)+(BO101/12*10*$F101*$G101*$I101*$K101*BP$10)</f>
        <v>0</v>
      </c>
      <c r="BQ101" s="104"/>
      <c r="BR101" s="105">
        <f>(BQ101/12*2*$E101*$G101*$I101*$K101*BR$10)+(BQ101/12*10*$F101*$G101*$I101*$K101*BR$10)</f>
        <v>0</v>
      </c>
      <c r="BS101" s="106"/>
      <c r="BT101" s="105">
        <f>(BS101/12*2*$E101*$G101*$I101*$K101*BT$10)+(BS101/12*10*$F101*$G101*$I101*$K101*BT$10)</f>
        <v>0</v>
      </c>
      <c r="BU101" s="104"/>
      <c r="BV101" s="105">
        <f>(BU101/12*2*$E101*$G101*$I101*$K101*BV$10)+(BU101/12*10*$F101*$G101*$I101*$K101*BV$10)</f>
        <v>0</v>
      </c>
      <c r="BW101" s="104"/>
      <c r="BX101" s="105">
        <f>(BW101/12*2*$E101*$G101*$I101*$K101*BX$10)+(BW101/12*10*$F101*$G101*$I101*$K101*BX$10)</f>
        <v>0</v>
      </c>
      <c r="BY101" s="104"/>
      <c r="BZ101" s="105">
        <f>(BY101/12*2*$E101*$G101*$I101*$K101*BZ$10)+(BY101/12*10*$F101*$G101*$I101*$K101*BZ$10)</f>
        <v>0</v>
      </c>
      <c r="CA101" s="104"/>
      <c r="CB101" s="105">
        <f>(CA101/12*2*$E101*$G101*$I101*$K101*CB$10)+(CA101/12*10*$F101*$G101*$I101*$K101*CB$10)</f>
        <v>0</v>
      </c>
      <c r="CC101" s="106"/>
      <c r="CD101" s="107">
        <f>SUM(CC101/12*2*$E101*$G101*$I101*$L101*CD$10)+(CC101/12*10*$F101*$G101*$I101*$L101*$CD$10)</f>
        <v>0</v>
      </c>
      <c r="CE101" s="104"/>
      <c r="CF101" s="107">
        <f>SUM(CE101/12*2*$E101*$G101*$I101*$L101*CF$10)+(CE101/12*10*$F101*$G101*$I101*$L101*CF$10)</f>
        <v>0</v>
      </c>
      <c r="CG101" s="106"/>
      <c r="CH101" s="107">
        <f>SUM(CG101/12*2*$E101*$G101*$I101*$L101*CH$10)+(CG101/12*10*$F101*$G101*$I101*$L101*CH$10)</f>
        <v>0</v>
      </c>
      <c r="CI101" s="106"/>
      <c r="CJ101" s="107">
        <f>SUM(CI101/12*2*$E101*$G101*$I101*$L101*CJ$10)+(CI101/12*10*$F101*$G101*$I101*$L101*CJ$10)</f>
        <v>0</v>
      </c>
      <c r="CK101" s="106"/>
      <c r="CL101" s="107">
        <f>SUM(CK101/12*2*$E101*$G101*$I101*$L101*CL$10)+(CK101/12*10*$F101*$G101*$I101*$L101*CL$10)</f>
        <v>0</v>
      </c>
      <c r="CM101" s="104"/>
      <c r="CN101" s="107">
        <f>SUM(CM101/12*2*$E101*$G101*$I101*$L101*CN$10)+(CM101/12*10*$F101*$G101*$I101*$L101*CN$10)</f>
        <v>0</v>
      </c>
      <c r="CO101" s="104"/>
      <c r="CP101" s="107">
        <f>SUM(CO101/12*2*$E101*$G101*$I101*$L101*CP$10)+(CO101/12*10*$F101*$G101*$I101*$L101*CP$10)</f>
        <v>0</v>
      </c>
      <c r="CQ101" s="106"/>
      <c r="CR101" s="107">
        <f>SUM(CQ101/12*2*$E101*$G101*$I101*$L101*CR$10)+(CQ101/12*10*$F101*$G101*$I101*$L101*CR$10)</f>
        <v>0</v>
      </c>
      <c r="CS101" s="104"/>
      <c r="CT101" s="107">
        <f>SUM(CS101/12*2*$E101*$G101*$I101*$L101*CT$10)+(CS101/12*10*$F101*$G101*$I101*$L101*CT$10)</f>
        <v>0</v>
      </c>
      <c r="CU101" s="104"/>
      <c r="CV101" s="107">
        <f>SUM(CU101/12*2*$E101*$G101*$I101*$L101*CV$10)+(CU101/12*10*$F101*$G101*$I101*$L101*CV$10)</f>
        <v>0</v>
      </c>
      <c r="CW101" s="104"/>
      <c r="CX101" s="107">
        <f>SUM(CW101/12*2*$E101*$G101*$I101*$L101*CX$10)+(CW101/12*10*$F101*$G101*$I101*$L101*CX$10)</f>
        <v>0</v>
      </c>
      <c r="CY101" s="104"/>
      <c r="CZ101" s="107">
        <f>SUM(CY101/12*2*$E101*$G101*$I101*$L101*CZ$10)+(CY101/12*10*$F101*$G101*$I101*$L101*CZ$10)</f>
        <v>0</v>
      </c>
      <c r="DA101" s="104"/>
      <c r="DB101" s="107">
        <f>SUM(DA101/12*2*$E101*$G101*$I101*$L101*DB$10)+(DA101/12*10*$F101*$G101*$I101*$L101*DB$10)</f>
        <v>0</v>
      </c>
      <c r="DC101" s="104"/>
      <c r="DD101" s="107">
        <f>SUM(DC101/12*2*$E101*$G101*$I101*$L101*DD$10)+(DC101/12*10*$F101*$G101*$I101*$L101*DD$10)</f>
        <v>0</v>
      </c>
      <c r="DE101" s="104"/>
      <c r="DF101" s="106">
        <f>SUM(DE101/12*2*$E101*$G101*$I101*$L101*DF$10)+(DE101/12*10*$F101*$G101*$I101*$L101*DF$10)</f>
        <v>0</v>
      </c>
      <c r="DG101" s="104"/>
      <c r="DH101" s="107">
        <f>SUM(DG101/12*2*$E101*$G101*$I101*$L101*DH$10)+(DG101/12*10*$F101*$G101*$I101*$L101*DH$10)</f>
        <v>0</v>
      </c>
      <c r="DI101" s="104"/>
      <c r="DJ101" s="107">
        <f>SUM(DI101/12*2*$E101*$G101*$I101*$M101*DJ$10)+(DI101/12*10*$F101*$G101*$I101*$M101*DJ$10)</f>
        <v>0</v>
      </c>
      <c r="DK101" s="104"/>
      <c r="DL101" s="107">
        <f>SUM(DK101/12*2*$E101*$G101*$I101*$N101*DL$10)+(DK101/12*10*$F101*$G101*$I101*$N101*DL$10)</f>
        <v>0</v>
      </c>
      <c r="DM101" s="104"/>
      <c r="DN101" s="105">
        <f>(DM101/12*2*$E101*$G101*$I101*$K101*DN$10)+(DM101/12*10*$F101*$G101*$I101*$K101*DN$10)</f>
        <v>0</v>
      </c>
      <c r="DO101" s="104"/>
      <c r="DP101" s="105">
        <f>(DO101/12*2*$E101*$G101*$I101*$K101*DP$10)+(DO101/12*10*$F101*$G101*$I101*$K101*DP$10)</f>
        <v>0</v>
      </c>
      <c r="DQ101" s="104"/>
      <c r="DR101" s="107">
        <f>SUM(DQ101/12*2*$E101*$G101*$I101)+(DQ101/12*10*$F101*$G101*$I101)</f>
        <v>0</v>
      </c>
      <c r="DS101" s="104"/>
      <c r="DT101" s="106"/>
      <c r="DU101" s="104"/>
      <c r="DV101" s="105">
        <f>(DU101/12*2*$E101*$G101*$I101*$K101*DV$10)+(DU101/12*10*$F101*$G101*$I101*$K101*DV$10)</f>
        <v>0</v>
      </c>
      <c r="DW101" s="104"/>
      <c r="DX101" s="105">
        <f>(DW101/12*2*$E101*$G101*$I101*$K101*DX$10)+(DW101/12*10*$F101*$G101*$I101*$K101*DX$10)</f>
        <v>0</v>
      </c>
      <c r="DY101" s="104"/>
      <c r="DZ101" s="106"/>
      <c r="EA101" s="110"/>
      <c r="EB101" s="110"/>
      <c r="EC101" s="125"/>
      <c r="ED101" s="106"/>
      <c r="EE101" s="125"/>
      <c r="EF101" s="125"/>
      <c r="EG101" s="125"/>
      <c r="EH101" s="111">
        <f>(EG101/12*2*$E101*$G101*$I101*$K101)+(EG101/12*10*$F101*$G101*$I101*$K101)</f>
        <v>0</v>
      </c>
      <c r="EI101" s="112">
        <f t="shared" si="130"/>
        <v>35</v>
      </c>
      <c r="EJ101" s="112">
        <f t="shared" si="130"/>
        <v>605336.52666666661</v>
      </c>
    </row>
    <row r="102" spans="1:140" s="160" customFormat="1" ht="45" hidden="1" customHeight="1" x14ac:dyDescent="0.25">
      <c r="A102" s="95"/>
      <c r="B102" s="132">
        <v>73</v>
      </c>
      <c r="C102" s="96" t="s">
        <v>327</v>
      </c>
      <c r="D102" s="193" t="s">
        <v>328</v>
      </c>
      <c r="E102" s="98">
        <v>16026</v>
      </c>
      <c r="F102" s="98">
        <v>16828</v>
      </c>
      <c r="G102" s="196">
        <v>1.68</v>
      </c>
      <c r="H102" s="176"/>
      <c r="I102" s="101">
        <v>1</v>
      </c>
      <c r="J102" s="102"/>
      <c r="K102" s="150">
        <v>1.4</v>
      </c>
      <c r="L102" s="150">
        <v>1.68</v>
      </c>
      <c r="M102" s="150">
        <v>2.23</v>
      </c>
      <c r="N102" s="153">
        <v>2.57</v>
      </c>
      <c r="O102" s="104">
        <v>20</v>
      </c>
      <c r="P102" s="105">
        <f>(O102/12*2*$E102*$G102*$I102*$K102*P$10)+(O102/12*10*$F102*$G102*$I102*$K102*P$10)</f>
        <v>785301.44</v>
      </c>
      <c r="Q102" s="154"/>
      <c r="R102" s="105">
        <f>(Q102/12*2*$E102*$G102*$I102*$K102*R$10)+(Q102/12*10*$F102*$G102*$I102*$K102*R$10)</f>
        <v>0</v>
      </c>
      <c r="S102" s="106"/>
      <c r="T102" s="105">
        <f>(S102/12*2*$E102*$G102*$I102*$K102*T$10)+(S102/12*10*$F102*$G102*$I102*$K102*T$10)</f>
        <v>0</v>
      </c>
      <c r="U102" s="104"/>
      <c r="V102" s="105">
        <f>(U102/12*2*$E102*$G102*$I102*$K102*V$10)+(U102/12*10*$F102*$G102*$I102*$K102*V$10)</f>
        <v>0</v>
      </c>
      <c r="W102" s="104"/>
      <c r="X102" s="105">
        <f>(W102/12*2*$E102*$G102*$I102*$K102*X$10)+(W102/12*10*$F102*$G102*$I102*$K102*X$10)</f>
        <v>0</v>
      </c>
      <c r="Y102" s="104"/>
      <c r="Z102" s="105">
        <f>(Y102/12*2*$E102*$G102*$I102*$K102*Z$10)+(Y102/12*10*$F102*$G102*$I102*$K102*Z$10)</f>
        <v>0</v>
      </c>
      <c r="AA102" s="106"/>
      <c r="AB102" s="105">
        <f>(AA102/12*2*$E102*$G102*$I102*$K102*AB$10)+(AA102/12*10*$F102*$G102*$I102*$K102*AB$10)</f>
        <v>0</v>
      </c>
      <c r="AC102" s="106"/>
      <c r="AD102" s="105">
        <f>(AC102/12*2*$E102*$G102*$I102*$K102*AD$10)+(AC102/12*10*$F102*$G102*$I102*$K102*AD$10)</f>
        <v>0</v>
      </c>
      <c r="AE102" s="106"/>
      <c r="AF102" s="106">
        <f>SUM(AE102/12*2*$E102*$G102*$I102*$L102*$AF$10)+(AE102/12*10*$F102*$G102*$I102*$L102*$AF$10)</f>
        <v>0</v>
      </c>
      <c r="AG102" s="106"/>
      <c r="AH102" s="107">
        <f>SUM(AG102/12*2*$E102*$G102*$I102*$L102*$AH$10)+(AG102/12*10*$F102*$G102*$I102*$L102*$AH$10)</f>
        <v>0</v>
      </c>
      <c r="AI102" s="104"/>
      <c r="AJ102" s="105">
        <f>(AI102/12*2*$E102*$G102*$I102*$K102*AJ$10)+(AI102/12*10*$F102*$G102*$I102*$K102*AJ$10)</f>
        <v>0</v>
      </c>
      <c r="AK102" s="104"/>
      <c r="AL102" s="105">
        <f>(AK102/12*2*$E102*$G102*$I102*$K102*AL$10)+(AK102/12*10*$F102*$G102*$I102*$K102*AL$10)</f>
        <v>0</v>
      </c>
      <c r="AM102" s="104"/>
      <c r="AN102" s="105">
        <f>(AM102/12*2*$E102*$G102*$I102*$K102*AN$10)+(AM102/12*10*$F102*$G102*$I102*$K102*AN$10)</f>
        <v>0</v>
      </c>
      <c r="AO102" s="104"/>
      <c r="AP102" s="105">
        <f>(AO102/12*2*$E102*$G102*$I102*$K102*AP$10)+(AO102/12*10*$F102*$G102*$I102*$K102*AP$10)</f>
        <v>0</v>
      </c>
      <c r="AQ102" s="104"/>
      <c r="AR102" s="105">
        <f>(AQ102/12*2*$E102*$G102*$I102*$K102*AR$10)+(AQ102/12*10*$F102*$G102*$I102*$K102*AR$10)</f>
        <v>0</v>
      </c>
      <c r="AS102" s="104"/>
      <c r="AT102" s="105">
        <f>(AS102/12*2*$E102*$G102*$I102*$K102*AT$10)+(AS102/12*10*$F102*$G102*$I102*$K102*AT$10)</f>
        <v>0</v>
      </c>
      <c r="AU102" s="104"/>
      <c r="AV102" s="105">
        <f>(AU102/12*2*$E102*$G102*$I102*$K102*AV$10)+(AU102/12*10*$F102*$G102*$I102*$K102*AV$10)</f>
        <v>0</v>
      </c>
      <c r="AW102" s="104"/>
      <c r="AX102" s="105">
        <f>(AW102/12*2*$E102*$G102*$I102*$K102*AX$10)+(AW102/12*10*$F102*$G102*$I102*$K102*AX$10)</f>
        <v>0</v>
      </c>
      <c r="AY102" s="104"/>
      <c r="AZ102" s="105">
        <f>(AY102/12*2*$E102*$G102*$I102*$K102*AZ$10)+(AY102/12*10*$F102*$G102*$I102*$K102*AZ$10)</f>
        <v>0</v>
      </c>
      <c r="BA102" s="104"/>
      <c r="BB102" s="105">
        <f>(BA102/12*2*$E102*$G102*$I102*$K102*BB$10)+(BA102/12*10*$F102*$G102*$I102*$K102*BB$10)</f>
        <v>0</v>
      </c>
      <c r="BC102" s="104"/>
      <c r="BD102" s="105">
        <f>(BC102/12*2*$E102*$G102*$I102*$K102*BD$10)+(BC102/12*10*$F102*$G102*$I102*$K102*BD$10)</f>
        <v>0</v>
      </c>
      <c r="BE102" s="104"/>
      <c r="BF102" s="105">
        <f>(BE102/12*2*$E102*$G102*$I102*$K102*BF$10)+(BE102/12*10*$F102*$G102*$I102*$K102*BF$10)</f>
        <v>0</v>
      </c>
      <c r="BG102" s="104"/>
      <c r="BH102" s="105">
        <f>(BG102/12*2*$E102*$G102*$I102*$K102*BH$10)+(BG102/12*10*$F102*$G102*$I102*$K102*BH$10)</f>
        <v>0</v>
      </c>
      <c r="BI102" s="104"/>
      <c r="BJ102" s="105">
        <f>(BI102/12*2*$E102*$G102*$I102*$K102*BJ$10)+(BI102/12*10*$F102*$G102*$I102*$K102*BJ$10)</f>
        <v>0</v>
      </c>
      <c r="BK102" s="104"/>
      <c r="BL102" s="105">
        <f>(BK102/12*2*$E102*$G102*$I102*$K102*BL$10)+(BK102/12*10*$F102*$G102*$I102*$K102*BL$10)</f>
        <v>0</v>
      </c>
      <c r="BM102" s="104"/>
      <c r="BN102" s="105">
        <f>(BM102/12*2*$E102*$G102*$I102*$K102*BN$10)+(BM102/12*10*$F102*$G102*$I102*$K102*BN$10)</f>
        <v>0</v>
      </c>
      <c r="BO102" s="109"/>
      <c r="BP102" s="105">
        <f>(BO102/12*2*$E102*$G102*$I102*$K102*BP$10)+(BO102/12*10*$F102*$G102*$I102*$K102*BP$10)</f>
        <v>0</v>
      </c>
      <c r="BQ102" s="104"/>
      <c r="BR102" s="105">
        <f>(BQ102/12*2*$E102*$G102*$I102*$K102*BR$10)+(BQ102/12*10*$F102*$G102*$I102*$K102*BR$10)</f>
        <v>0</v>
      </c>
      <c r="BS102" s="106"/>
      <c r="BT102" s="105">
        <f>(BS102/12*2*$E102*$G102*$I102*$K102*BT$10)+(BS102/12*10*$F102*$G102*$I102*$K102*BT$10)</f>
        <v>0</v>
      </c>
      <c r="BU102" s="104"/>
      <c r="BV102" s="105">
        <f>(BU102/12*2*$E102*$G102*$I102*$K102*BV$10)+(BU102/12*10*$F102*$G102*$I102*$K102*BV$10)</f>
        <v>0</v>
      </c>
      <c r="BW102" s="104"/>
      <c r="BX102" s="105">
        <f>(BW102/12*2*$E102*$G102*$I102*$K102*BX$10)+(BW102/12*10*$F102*$G102*$I102*$K102*BX$10)</f>
        <v>0</v>
      </c>
      <c r="BY102" s="104"/>
      <c r="BZ102" s="105">
        <f>(BY102/12*2*$E102*$G102*$I102*$K102*BZ$10)+(BY102/12*10*$F102*$G102*$I102*$K102*BZ$10)</f>
        <v>0</v>
      </c>
      <c r="CA102" s="104"/>
      <c r="CB102" s="105">
        <f>(CA102/12*2*$E102*$G102*$I102*$K102*CB$10)+(CA102/12*10*$F102*$G102*$I102*$K102*CB$10)</f>
        <v>0</v>
      </c>
      <c r="CC102" s="106"/>
      <c r="CD102" s="107">
        <f>SUM(CC102/12*2*$E102*$G102*$I102*$L102*CD$10)+(CC102/12*10*$F102*$G102*$I102*$L102*$CD$10)</f>
        <v>0</v>
      </c>
      <c r="CE102" s="104"/>
      <c r="CF102" s="107">
        <f>SUM(CE102/12*2*$E102*$G102*$I102*$L102*CF$10)+(CE102/12*10*$F102*$G102*$I102*$L102*CF$10)</f>
        <v>0</v>
      </c>
      <c r="CG102" s="106"/>
      <c r="CH102" s="107">
        <f>SUM(CG102/12*2*$E102*$G102*$I102*$L102*CH$10)+(CG102/12*10*$F102*$G102*$I102*$L102*CH$10)</f>
        <v>0</v>
      </c>
      <c r="CI102" s="106"/>
      <c r="CJ102" s="107">
        <f>SUM(CI102/12*2*$E102*$G102*$I102*$L102*CJ$10)+(CI102/12*10*$F102*$G102*$I102*$L102*CJ$10)</f>
        <v>0</v>
      </c>
      <c r="CK102" s="106"/>
      <c r="CL102" s="107">
        <f>SUM(CK102/12*2*$E102*$G102*$I102*$L102*CL$10)+(CK102/12*10*$F102*$G102*$I102*$L102*CL$10)</f>
        <v>0</v>
      </c>
      <c r="CM102" s="104"/>
      <c r="CN102" s="107">
        <f>SUM(CM102/12*2*$E102*$G102*$I102*$L102*CN$10)+(CM102/12*10*$F102*$G102*$I102*$L102*CN$10)</f>
        <v>0</v>
      </c>
      <c r="CO102" s="104"/>
      <c r="CP102" s="107">
        <f>SUM(CO102/12*2*$E102*$G102*$I102*$L102*CP$10)+(CO102/12*10*$F102*$G102*$I102*$L102*CP$10)</f>
        <v>0</v>
      </c>
      <c r="CQ102" s="106"/>
      <c r="CR102" s="107">
        <f>SUM(CQ102/12*2*$E102*$G102*$I102*$L102*CR$10)+(CQ102/12*10*$F102*$G102*$I102*$L102*CR$10)</f>
        <v>0</v>
      </c>
      <c r="CS102" s="104"/>
      <c r="CT102" s="107">
        <f>SUM(CS102/12*2*$E102*$G102*$I102*$L102*CT$10)+(CS102/12*10*$F102*$G102*$I102*$L102*CT$10)</f>
        <v>0</v>
      </c>
      <c r="CU102" s="104"/>
      <c r="CV102" s="107">
        <f>SUM(CU102/12*2*$E102*$G102*$I102*$L102*CV$10)+(CU102/12*10*$F102*$G102*$I102*$L102*CV$10)</f>
        <v>0</v>
      </c>
      <c r="CW102" s="104"/>
      <c r="CX102" s="107">
        <f>SUM(CW102/12*2*$E102*$G102*$I102*$L102*CX$10)+(CW102/12*10*$F102*$G102*$I102*$L102*CX$10)</f>
        <v>0</v>
      </c>
      <c r="CY102" s="104"/>
      <c r="CZ102" s="107">
        <f>SUM(CY102/12*2*$E102*$G102*$I102*$L102*CZ$10)+(CY102/12*10*$F102*$G102*$I102*$L102*CZ$10)</f>
        <v>0</v>
      </c>
      <c r="DA102" s="104"/>
      <c r="DB102" s="107">
        <f>SUM(DA102/12*2*$E102*$G102*$I102*$L102*DB$10)+(DA102/12*10*$F102*$G102*$I102*$L102*DB$10)</f>
        <v>0</v>
      </c>
      <c r="DC102" s="104"/>
      <c r="DD102" s="107">
        <f>SUM(DC102/12*2*$E102*$G102*$I102*$L102*DD$10)+(DC102/12*10*$F102*$G102*$I102*$L102*DD$10)</f>
        <v>0</v>
      </c>
      <c r="DE102" s="104"/>
      <c r="DF102" s="106">
        <f>SUM(DE102/12*2*$E102*$G102*$I102*$L102*DF$10)+(DE102/12*10*$F102*$G102*$I102*$L102*DF$10)</f>
        <v>0</v>
      </c>
      <c r="DG102" s="104"/>
      <c r="DH102" s="107">
        <f>SUM(DG102/12*2*$E102*$G102*$I102*$L102*DH$10)+(DG102/12*10*$F102*$G102*$I102*$L102*DH$10)</f>
        <v>0</v>
      </c>
      <c r="DI102" s="104"/>
      <c r="DJ102" s="107">
        <f>SUM(DI102/12*2*$E102*$G102*$I102*$M102*DJ$10)+(DI102/12*10*$F102*$G102*$I102*$M102*DJ$10)</f>
        <v>0</v>
      </c>
      <c r="DK102" s="104"/>
      <c r="DL102" s="107">
        <f>SUM(DK102/12*2*$E102*$G102*$I102*$N102*DL$10)+(DK102/12*10*$F102*$G102*$I102*$N102*DL$10)</f>
        <v>0</v>
      </c>
      <c r="DM102" s="104"/>
      <c r="DN102" s="105">
        <f>(DM102/12*2*$E102*$G102*$I102*$K102*DN$10)+(DM102/12*10*$F102*$G102*$I102*$K102*DN$10)</f>
        <v>0</v>
      </c>
      <c r="DO102" s="104"/>
      <c r="DP102" s="105">
        <f>(DO102/12*2*$E102*$G102*$I102*$K102*DP$10)+(DO102/12*10*$F102*$G102*$I102*$K102*DP$10)</f>
        <v>0</v>
      </c>
      <c r="DQ102" s="104"/>
      <c r="DR102" s="107">
        <f>SUM(DQ102/12*2*$E102*$G102*$I102)+(DQ102/12*10*$F102*$G102*$I102)</f>
        <v>0</v>
      </c>
      <c r="DS102" s="104"/>
      <c r="DT102" s="106"/>
      <c r="DU102" s="104"/>
      <c r="DV102" s="105">
        <f>(DU102/12*2*$E102*$G102*$I102*$K102*DV$10)+(DU102/12*10*$F102*$G102*$I102*$K102*DV$10)</f>
        <v>0</v>
      </c>
      <c r="DW102" s="104"/>
      <c r="DX102" s="105">
        <f>(DW102/12*2*$E102*$G102*$I102*$K102*DX$10)+(DW102/12*10*$F102*$G102*$I102*$K102*DX$10)</f>
        <v>0</v>
      </c>
      <c r="DY102" s="104"/>
      <c r="DZ102" s="106"/>
      <c r="EA102" s="110"/>
      <c r="EB102" s="110"/>
      <c r="EC102" s="125"/>
      <c r="ED102" s="106"/>
      <c r="EE102" s="125"/>
      <c r="EF102" s="125"/>
      <c r="EG102" s="125"/>
      <c r="EH102" s="111">
        <f>(EG102/12*2*$E102*$G102*$I102*$K102)+(EG102/12*10*$F102*$G102*$I102*$K102)</f>
        <v>0</v>
      </c>
      <c r="EI102" s="112">
        <f t="shared" si="130"/>
        <v>20</v>
      </c>
      <c r="EJ102" s="112">
        <f t="shared" si="130"/>
        <v>785301.44</v>
      </c>
    </row>
    <row r="103" spans="1:140" s="160" customFormat="1" ht="45" hidden="1" customHeight="1" x14ac:dyDescent="0.25">
      <c r="A103" s="95"/>
      <c r="B103" s="132">
        <v>74</v>
      </c>
      <c r="C103" s="96" t="s">
        <v>329</v>
      </c>
      <c r="D103" s="193" t="s">
        <v>330</v>
      </c>
      <c r="E103" s="98">
        <v>16026</v>
      </c>
      <c r="F103" s="98">
        <v>16828</v>
      </c>
      <c r="G103" s="196">
        <v>3.11</v>
      </c>
      <c r="H103" s="176"/>
      <c r="I103" s="101">
        <v>1</v>
      </c>
      <c r="J103" s="102"/>
      <c r="K103" s="150">
        <v>1.4</v>
      </c>
      <c r="L103" s="150">
        <v>1.68</v>
      </c>
      <c r="M103" s="150">
        <v>2.23</v>
      </c>
      <c r="N103" s="153">
        <v>2.57</v>
      </c>
      <c r="O103" s="104">
        <v>5</v>
      </c>
      <c r="P103" s="105">
        <f>(O103/12*2*$E103*$G103*$I103*$K103*P$10)+(O103/12*10*$F103*$G103*$I103*$K103*P$10)</f>
        <v>363435.63666666666</v>
      </c>
      <c r="Q103" s="154"/>
      <c r="R103" s="105">
        <f>(Q103/12*2*$E103*$G103*$I103*$K103*R$10)+(Q103/12*10*$F103*$G103*$I103*$K103*R$10)</f>
        <v>0</v>
      </c>
      <c r="S103" s="106"/>
      <c r="T103" s="105">
        <f>(S103/12*2*$E103*$G103*$I103*$K103*T$10)+(S103/12*10*$F103*$G103*$I103*$K103*T$10)</f>
        <v>0</v>
      </c>
      <c r="U103" s="104"/>
      <c r="V103" s="105">
        <f>(U103/12*2*$E103*$G103*$I103*$K103*V$10)+(U103/12*10*$F103*$G103*$I103*$K103*V$10)</f>
        <v>0</v>
      </c>
      <c r="W103" s="104"/>
      <c r="X103" s="105">
        <f>(W103/12*2*$E103*$G103*$I103*$K103*X$10)+(W103/12*10*$F103*$G103*$I103*$K103*X$10)</f>
        <v>0</v>
      </c>
      <c r="Y103" s="104"/>
      <c r="Z103" s="105">
        <f>(Y103/12*2*$E103*$G103*$I103*$K103*Z$10)+(Y103/12*10*$F103*$G103*$I103*$K103*Z$10)</f>
        <v>0</v>
      </c>
      <c r="AA103" s="106"/>
      <c r="AB103" s="105">
        <f>(AA103/12*2*$E103*$G103*$I103*$K103*AB$10)+(AA103/12*10*$F103*$G103*$I103*$K103*AB$10)</f>
        <v>0</v>
      </c>
      <c r="AC103" s="106"/>
      <c r="AD103" s="105">
        <f>(AC103/12*2*$E103*$G103*$I103*$K103*AD$10)+(AC103/12*10*$F103*$G103*$I103*$K103*AD$10)</f>
        <v>0</v>
      </c>
      <c r="AE103" s="106"/>
      <c r="AF103" s="106">
        <f>SUM(AE103/12*2*$E103*$G103*$I103*$L103*$AF$10)+(AE103/12*10*$F103*$G103*$I103*$L103*$AF$10)</f>
        <v>0</v>
      </c>
      <c r="AG103" s="106"/>
      <c r="AH103" s="107">
        <f>SUM(AG103/12*2*$E103*$G103*$I103*$L103*$AH$10)+(AG103/12*10*$F103*$G103*$I103*$L103*$AH$10)</f>
        <v>0</v>
      </c>
      <c r="AI103" s="104"/>
      <c r="AJ103" s="105">
        <f>(AI103/12*2*$E103*$G103*$I103*$K103*AJ$10)+(AI103/12*10*$F103*$G103*$I103*$K103*AJ$10)</f>
        <v>0</v>
      </c>
      <c r="AK103" s="104"/>
      <c r="AL103" s="105">
        <f>(AK103/12*2*$E103*$G103*$I103*$K103*AL$10)+(AK103/12*10*$F103*$G103*$I103*$K103*AL$10)</f>
        <v>0</v>
      </c>
      <c r="AM103" s="104"/>
      <c r="AN103" s="105">
        <f>(AM103/12*2*$E103*$G103*$I103*$K103*AN$10)+(AM103/12*10*$F103*$G103*$I103*$K103*AN$10)</f>
        <v>0</v>
      </c>
      <c r="AO103" s="104"/>
      <c r="AP103" s="105">
        <f>(AO103/12*2*$E103*$G103*$I103*$K103*AP$10)+(AO103/12*10*$F103*$G103*$I103*$K103*AP$10)</f>
        <v>0</v>
      </c>
      <c r="AQ103" s="104">
        <v>40</v>
      </c>
      <c r="AR103" s="105">
        <f>(AQ103/12*2*$E103*$G103*$I103*$K103*AR$10)+(AQ103/12*10*$F103*$G103*$I103*$K103*AR$10)</f>
        <v>2907485.0933333333</v>
      </c>
      <c r="AS103" s="104"/>
      <c r="AT103" s="105">
        <f>(AS103/12*2*$E103*$G103*$I103*$K103*AT$10)+(AS103/12*10*$F103*$G103*$I103*$K103*AT$10)</f>
        <v>0</v>
      </c>
      <c r="AU103" s="104"/>
      <c r="AV103" s="105">
        <f>(AU103/12*2*$E103*$G103*$I103*$K103*AV$10)+(AU103/12*10*$F103*$G103*$I103*$K103*AV$10)</f>
        <v>0</v>
      </c>
      <c r="AW103" s="104"/>
      <c r="AX103" s="105">
        <f>(AW103/12*2*$E103*$G103*$I103*$K103*AX$10)+(AW103/12*10*$F103*$G103*$I103*$K103*AX$10)</f>
        <v>0</v>
      </c>
      <c r="AY103" s="104"/>
      <c r="AZ103" s="105">
        <f>(AY103/12*2*$E103*$G103*$I103*$K103*AZ$10)+(AY103/12*10*$F103*$G103*$I103*$K103*AZ$10)</f>
        <v>0</v>
      </c>
      <c r="BA103" s="104"/>
      <c r="BB103" s="105">
        <f>(BA103/12*2*$E103*$G103*$I103*$K103*BB$10)+(BA103/12*10*$F103*$G103*$I103*$K103*BB$10)</f>
        <v>0</v>
      </c>
      <c r="BC103" s="104"/>
      <c r="BD103" s="105">
        <f>(BC103/12*2*$E103*$G103*$I103*$K103*BD$10)+(BC103/12*10*$F103*$G103*$I103*$K103*BD$10)</f>
        <v>0</v>
      </c>
      <c r="BE103" s="104"/>
      <c r="BF103" s="105">
        <f>(BE103/12*2*$E103*$G103*$I103*$K103*BF$10)+(BE103/12*10*$F103*$G103*$I103*$K103*BF$10)</f>
        <v>0</v>
      </c>
      <c r="BG103" s="104"/>
      <c r="BH103" s="105">
        <f>(BG103/12*2*$E103*$G103*$I103*$K103*BH$10)+(BG103/12*10*$F103*$G103*$I103*$K103*BH$10)</f>
        <v>0</v>
      </c>
      <c r="BI103" s="104"/>
      <c r="BJ103" s="105">
        <f>(BI103/12*2*$E103*$G103*$I103*$K103*BJ$10)+(BI103/12*10*$F103*$G103*$I103*$K103*BJ$10)</f>
        <v>0</v>
      </c>
      <c r="BK103" s="104"/>
      <c r="BL103" s="105">
        <f>(BK103/12*2*$E103*$G103*$I103*$K103*BL$10)+(BK103/12*10*$F103*$G103*$I103*$K103*BL$10)</f>
        <v>0</v>
      </c>
      <c r="BM103" s="104"/>
      <c r="BN103" s="105">
        <f>(BM103/12*2*$E103*$G103*$I103*$K103*BN$10)+(BM103/12*10*$F103*$G103*$I103*$K103*BN$10)</f>
        <v>0</v>
      </c>
      <c r="BO103" s="109"/>
      <c r="BP103" s="105">
        <f>(BO103/12*2*$E103*$G103*$I103*$K103*BP$10)+(BO103/12*10*$F103*$G103*$I103*$K103*BP$10)</f>
        <v>0</v>
      </c>
      <c r="BQ103" s="104"/>
      <c r="BR103" s="105">
        <f>(BQ103/12*2*$E103*$G103*$I103*$K103*BR$10)+(BQ103/12*10*$F103*$G103*$I103*$K103*BR$10)</f>
        <v>0</v>
      </c>
      <c r="BS103" s="106"/>
      <c r="BT103" s="105">
        <f>(BS103/12*2*$E103*$G103*$I103*$K103*BT$10)+(BS103/12*10*$F103*$G103*$I103*$K103*BT$10)</f>
        <v>0</v>
      </c>
      <c r="BU103" s="104"/>
      <c r="BV103" s="105">
        <f>(BU103/12*2*$E103*$G103*$I103*$K103*BV$10)+(BU103/12*10*$F103*$G103*$I103*$K103*BV$10)</f>
        <v>0</v>
      </c>
      <c r="BW103" s="104"/>
      <c r="BX103" s="105">
        <f>(BW103/12*2*$E103*$G103*$I103*$K103*BX$10)+(BW103/12*10*$F103*$G103*$I103*$K103*BX$10)</f>
        <v>0</v>
      </c>
      <c r="BY103" s="104"/>
      <c r="BZ103" s="105">
        <f>(BY103/12*2*$E103*$G103*$I103*$K103*BZ$10)+(BY103/12*10*$F103*$G103*$I103*$K103*BZ$10)</f>
        <v>0</v>
      </c>
      <c r="CA103" s="104"/>
      <c r="CB103" s="105">
        <f>(CA103/12*2*$E103*$G103*$I103*$K103*CB$10)+(CA103/12*10*$F103*$G103*$I103*$K103*CB$10)</f>
        <v>0</v>
      </c>
      <c r="CC103" s="106"/>
      <c r="CD103" s="107">
        <f>SUM(CC103/12*2*$E103*$G103*$I103*$L103*CD$10)+(CC103/12*10*$F103*$G103*$I103*$L103*$CD$10)</f>
        <v>0</v>
      </c>
      <c r="CE103" s="104"/>
      <c r="CF103" s="107">
        <f>SUM(CE103/12*2*$E103*$G103*$I103*$L103*CF$10)+(CE103/12*10*$F103*$G103*$I103*$L103*CF$10)</f>
        <v>0</v>
      </c>
      <c r="CG103" s="106"/>
      <c r="CH103" s="107">
        <f>SUM(CG103/12*2*$E103*$G103*$I103*$L103*CH$10)+(CG103/12*10*$F103*$G103*$I103*$L103*CH$10)</f>
        <v>0</v>
      </c>
      <c r="CI103" s="106"/>
      <c r="CJ103" s="107">
        <f>SUM(CI103/12*2*$E103*$G103*$I103*$L103*CJ$10)+(CI103/12*10*$F103*$G103*$I103*$L103*CJ$10)</f>
        <v>0</v>
      </c>
      <c r="CK103" s="106"/>
      <c r="CL103" s="107">
        <f>SUM(CK103/12*2*$E103*$G103*$I103*$L103*CL$10)+(CK103/12*10*$F103*$G103*$I103*$L103*CL$10)</f>
        <v>0</v>
      </c>
      <c r="CM103" s="104"/>
      <c r="CN103" s="107">
        <f>SUM(CM103/12*2*$E103*$G103*$I103*$L103*CN$10)+(CM103/12*10*$F103*$G103*$I103*$L103*CN$10)</f>
        <v>0</v>
      </c>
      <c r="CO103" s="104"/>
      <c r="CP103" s="107">
        <f>SUM(CO103/12*2*$E103*$G103*$I103*$L103*CP$10)+(CO103/12*10*$F103*$G103*$I103*$L103*CP$10)</f>
        <v>0</v>
      </c>
      <c r="CQ103" s="106"/>
      <c r="CR103" s="107">
        <f>SUM(CQ103/12*2*$E103*$G103*$I103*$L103*CR$10)+(CQ103/12*10*$F103*$G103*$I103*$L103*CR$10)</f>
        <v>0</v>
      </c>
      <c r="CS103" s="104"/>
      <c r="CT103" s="107">
        <f>SUM(CS103/12*2*$E103*$G103*$I103*$L103*CT$10)+(CS103/12*10*$F103*$G103*$I103*$L103*CT$10)</f>
        <v>0</v>
      </c>
      <c r="CU103" s="104"/>
      <c r="CV103" s="107">
        <f>SUM(CU103/12*2*$E103*$G103*$I103*$L103*CV$10)+(CU103/12*10*$F103*$G103*$I103*$L103*CV$10)</f>
        <v>0</v>
      </c>
      <c r="CW103" s="104"/>
      <c r="CX103" s="107">
        <f>SUM(CW103/12*2*$E103*$G103*$I103*$L103*CX$10)+(CW103/12*10*$F103*$G103*$I103*$L103*CX$10)</f>
        <v>0</v>
      </c>
      <c r="CY103" s="104"/>
      <c r="CZ103" s="107">
        <f>SUM(CY103/12*2*$E103*$G103*$I103*$L103*CZ$10)+(CY103/12*10*$F103*$G103*$I103*$L103*CZ$10)</f>
        <v>0</v>
      </c>
      <c r="DA103" s="104"/>
      <c r="DB103" s="107">
        <f>SUM(DA103/12*2*$E103*$G103*$I103*$L103*DB$10)+(DA103/12*10*$F103*$G103*$I103*$L103*DB$10)</f>
        <v>0</v>
      </c>
      <c r="DC103" s="104"/>
      <c r="DD103" s="107">
        <f>SUM(DC103/12*2*$E103*$G103*$I103*$L103*DD$10)+(DC103/12*10*$F103*$G103*$I103*$L103*DD$10)</f>
        <v>0</v>
      </c>
      <c r="DE103" s="104"/>
      <c r="DF103" s="106">
        <f>SUM(DE103/12*2*$E103*$G103*$I103*$L103*DF$10)+(DE103/12*10*$F103*$G103*$I103*$L103*DF$10)</f>
        <v>0</v>
      </c>
      <c r="DG103" s="104"/>
      <c r="DH103" s="107">
        <f>SUM(DG103/12*2*$E103*$G103*$I103*$L103*DH$10)+(DG103/12*10*$F103*$G103*$I103*$L103*DH$10)</f>
        <v>0</v>
      </c>
      <c r="DI103" s="104"/>
      <c r="DJ103" s="107">
        <f>SUM(DI103/12*2*$E103*$G103*$I103*$M103*DJ$10)+(DI103/12*10*$F103*$G103*$I103*$M103*DJ$10)</f>
        <v>0</v>
      </c>
      <c r="DK103" s="104"/>
      <c r="DL103" s="107">
        <f>SUM(DK103/12*2*$E103*$G103*$I103*$N103*DL$10)+(DK103/12*10*$F103*$G103*$I103*$N103*DL$10)</f>
        <v>0</v>
      </c>
      <c r="DM103" s="104"/>
      <c r="DN103" s="105">
        <f>(DM103/12*2*$E103*$G103*$I103*$K103*DN$10)+(DM103/12*10*$F103*$G103*$I103*$K103*DN$10)</f>
        <v>0</v>
      </c>
      <c r="DO103" s="104"/>
      <c r="DP103" s="105">
        <f>(DO103/12*2*$E103*$G103*$I103*$K103*DP$10)+(DO103/12*10*$F103*$G103*$I103*$K103*DP$10)</f>
        <v>0</v>
      </c>
      <c r="DQ103" s="104"/>
      <c r="DR103" s="107">
        <f>SUM(DQ103/12*2*$E103*$G103*$I103)+(DQ103/12*10*$F103*$G103*$I103)</f>
        <v>0</v>
      </c>
      <c r="DS103" s="104"/>
      <c r="DT103" s="106"/>
      <c r="DU103" s="104"/>
      <c r="DV103" s="105">
        <f>(DU103/12*2*$E103*$G103*$I103*$K103*DV$10)+(DU103/12*10*$F103*$G103*$I103*$K103*DV$10)</f>
        <v>0</v>
      </c>
      <c r="DW103" s="104"/>
      <c r="DX103" s="105">
        <f>(DW103/12*2*$E103*$G103*$I103*$K103*DX$10)+(DW103/12*10*$F103*$G103*$I103*$K103*DX$10)</f>
        <v>0</v>
      </c>
      <c r="DY103" s="104"/>
      <c r="DZ103" s="106"/>
      <c r="EA103" s="110"/>
      <c r="EB103" s="110"/>
      <c r="EC103" s="104"/>
      <c r="ED103" s="106"/>
      <c r="EE103" s="104"/>
      <c r="EF103" s="104"/>
      <c r="EG103" s="104"/>
      <c r="EH103" s="111">
        <f>(EG103/12*2*$E103*$G103*$I103*$K103)+(EG103/12*10*$F103*$G103*$I103*$K103)</f>
        <v>0</v>
      </c>
      <c r="EI103" s="112">
        <f t="shared" si="130"/>
        <v>45</v>
      </c>
      <c r="EJ103" s="112">
        <f t="shared" si="130"/>
        <v>3270920.73</v>
      </c>
    </row>
    <row r="104" spans="1:140" s="160" customFormat="1" ht="45" hidden="1" customHeight="1" x14ac:dyDescent="0.25">
      <c r="A104" s="95"/>
      <c r="B104" s="132">
        <v>75</v>
      </c>
      <c r="C104" s="96" t="s">
        <v>331</v>
      </c>
      <c r="D104" s="149" t="s">
        <v>332</v>
      </c>
      <c r="E104" s="98">
        <v>16026</v>
      </c>
      <c r="F104" s="98">
        <v>16828</v>
      </c>
      <c r="G104" s="196">
        <v>0.39</v>
      </c>
      <c r="H104" s="176">
        <v>0.53469999999999995</v>
      </c>
      <c r="I104" s="101">
        <v>1</v>
      </c>
      <c r="J104" s="102"/>
      <c r="K104" s="150">
        <v>1.4</v>
      </c>
      <c r="L104" s="150">
        <v>1.68</v>
      </c>
      <c r="M104" s="150">
        <v>2.23</v>
      </c>
      <c r="N104" s="153">
        <v>2.57</v>
      </c>
      <c r="O104" s="104">
        <v>7</v>
      </c>
      <c r="P104" s="123">
        <f>(O104/12*2*$E104*$G104*((1-$H104)+$H104*$K104*$I104*P$10))+(O104/12*10*$F104*$G104*((1-$H104)+$H104*$K104*$J104*P$10))</f>
        <v>26664.812210400007</v>
      </c>
      <c r="Q104" s="154"/>
      <c r="R104" s="123">
        <f t="shared" ref="R104:R115" si="188">(Q104/12*2*$E104*$G104*((1-$H104)+$H104*$K104*$I104*R$10))+(Q104/12*10*$F104*$G104*((1-$H104)+$H104*$K104*$I104*R$10))</f>
        <v>0</v>
      </c>
      <c r="S104" s="106"/>
      <c r="T104" s="123">
        <f t="shared" ref="T104:T115" si="189">(S104/12*2*$E104*$G104*((1-$H104)+$H104*$K104*$I104*T$10))+(S104/12*10*$F104*$G104*((1-$H104)+$H104*$K104*$I104*T$10))</f>
        <v>0</v>
      </c>
      <c r="U104" s="104"/>
      <c r="V104" s="123">
        <f t="shared" ref="V104:V115" si="190">(U104/12*2*$E104*$G104*((1-$H104)+$H104*$K104*$I104*V$10))+(U104/12*10*$F104*$G104*((1-$H104)+$H104*$K104*$I104*V$10))</f>
        <v>0</v>
      </c>
      <c r="W104" s="104"/>
      <c r="X104" s="123">
        <f t="shared" ref="X104:X115" si="191">(W104/12*2*$E104*$G104*((1-$H104)+$H104*$K104*$I104*X$10))+(W104/12*10*$F104*$G104*((1-$H104)+$H104*$K104*$I104*X$10))</f>
        <v>0</v>
      </c>
      <c r="Y104" s="104"/>
      <c r="Z104" s="123">
        <f t="shared" ref="Z104:Z115" si="192">(Y104/12*2*$E104*$G104*((1-$H104)+$H104*$K104*$I104*Z$10))+(Y104/12*10*$F104*$G104*((1-$H104)+$H104*$K104*$I104*Z$10))</f>
        <v>0</v>
      </c>
      <c r="AA104" s="106"/>
      <c r="AB104" s="123">
        <f t="shared" ref="AB104:AB115" si="193">(AA104/12*2*$E104*$G104*((1-$H104)+$H104*$K104*$I104*AB$10))+(AA104/12*10*$F104*$G104*((1-$H104)+$H104*$K104*$I104*AB$10))</f>
        <v>0</v>
      </c>
      <c r="AC104" s="106"/>
      <c r="AD104" s="123">
        <f t="shared" ref="AD104:AD115" si="194">(AC104/12*2*$E104*$G104*((1-$H104)+$H104*$K104*$I104*AD$10))+(AC104/12*10*$F104*$G104*((1-$H104)+$H104*$K104*$I104*AD$10))</f>
        <v>0</v>
      </c>
      <c r="AE104" s="106"/>
      <c r="AF104" s="123">
        <f t="shared" ref="AF104:AF115" si="195">(AE104/12*2*$E104*$G104*((1-$H104)+$H104*$L104*$I104*AF$10))+(AE104/12*10*$F104*$G104*((1-$H104)+$H104*$L104*$I104*AF$10))</f>
        <v>0</v>
      </c>
      <c r="AG104" s="123"/>
      <c r="AH104" s="123">
        <f t="shared" ref="AH104:AH115" si="196">(AG104/12*2*$E104*$G104*((1-$H104)+$H104*$L104*$I104*AH$10))+(AG104/12*10*$F104*$G104*((1-$H104)+$H104*$L104*$I104*AH$10))</f>
        <v>0</v>
      </c>
      <c r="AI104" s="104"/>
      <c r="AJ104" s="123">
        <f t="shared" ref="AJ104:AJ115" si="197">(AI104/12*2*$E104*$G104*((1-$H104)+$H104*$K104*$I104*AJ$10))+(AI104/12*10*$F104*$G104*((1-$H104)+$H104*$K104*$I104*AJ$10))</f>
        <v>0</v>
      </c>
      <c r="AK104" s="104"/>
      <c r="AL104" s="123">
        <f t="shared" ref="AL104:AL115" si="198">(AK104/12*2*$E104*$G104*((1-$H104)+$H104*$K104*$I104*AL$10))+(AK104/12*10*$F104*$G104*((1-$H104)+$H104*$K104*$I104*AL$10))</f>
        <v>0</v>
      </c>
      <c r="AM104" s="104"/>
      <c r="AN104" s="123">
        <f t="shared" ref="AN104:AN115" si="199">(AM104/12*2*$E104*$G104*((1-$H104)+$H104*$K104*$I104*AN$10))+(AM104/12*10*$F104*$G104*((1-$H104)+$H104*$K104*$I104*AN$10))</f>
        <v>0</v>
      </c>
      <c r="AO104" s="104"/>
      <c r="AP104" s="123">
        <f t="shared" ref="AP104:AP115" si="200">(AO104/12*2*$E104*$G104*((1-$H104)+$H104*$K104*$I104*AP$10))+(AO104/12*10*$F104*$G104*((1-$H104)+$H104*$K104*$I104*AP$10))</f>
        <v>0</v>
      </c>
      <c r="AQ104" s="104"/>
      <c r="AR104" s="123">
        <f t="shared" ref="AR104:AR115" si="201">(AQ104/12*2*$E104*$G104*((1-$H104)+$H104*$K104*$I104*AR$10))+(AQ104/12*10*$F104*$G104*((1-$H104)+$H104*$K104*$I104*AR$10))</f>
        <v>0</v>
      </c>
      <c r="AS104" s="104"/>
      <c r="AT104" s="123">
        <f t="shared" ref="AT104:AT115" si="202">(AS104/12*2*$E104*$G104*((1-$H104)+$H104*$K104*$I104*AT$10))+(AS104/12*10*$F104*$G104*((1-$H104)+$H104*$K104*$I104*AT$10))</f>
        <v>0</v>
      </c>
      <c r="AU104" s="104"/>
      <c r="AV104" s="123">
        <f t="shared" ref="AV104:AV115" si="203">(AU104/12*2*$E104*$G104*((1-$H104)+$H104*$K104*$I104*AV$10))+(AU104/12*10*$F104*$G104*((1-$H104)+$H104*$K104*$I104*AV$10))</f>
        <v>0</v>
      </c>
      <c r="AW104" s="104"/>
      <c r="AX104" s="123">
        <f t="shared" ref="AX104:AX115" si="204">(AW104/12*2*$E104*$G104*((1-$H104)+$H104*$K104*$I104*AX$10))+(AW104/12*10*$F104*$G104*((1-$H104)+$H104*$K104*$I104*AX$10))</f>
        <v>0</v>
      </c>
      <c r="AY104" s="104"/>
      <c r="AZ104" s="123">
        <f t="shared" ref="AZ104:AZ115" si="205">(AY104/12*2*$E104*$G104*((1-$H104)+$H104*$K104*$I104*AZ$10))+(AY104/12*10*$F104*$G104*((1-$H104)+$H104*$K104*$I104*AZ$10))</f>
        <v>0</v>
      </c>
      <c r="BA104" s="104"/>
      <c r="BB104" s="123">
        <f t="shared" ref="BB104:BB115" si="206">(BA104/12*2*$E104*$G104*((1-$H104)+$H104*$K104*$I104*BB$10))+(BA104/12*10*$F104*$G104*((1-$H104)+$H104*$K104*$I104*BB$10))</f>
        <v>0</v>
      </c>
      <c r="BC104" s="104"/>
      <c r="BD104" s="123">
        <f t="shared" ref="BD104:BD115" si="207">(BC104/12*2*$E104*$G104*((1-$H104)+$H104*$K104*$I104*BD$10))+(BC104/12*10*$F104*$G104*((1-$H104)+$H104*$K104*$I104*BD$10))</f>
        <v>0</v>
      </c>
      <c r="BE104" s="104"/>
      <c r="BF104" s="123">
        <f t="shared" ref="BF104:BF115" si="208">(BE104/12*2*$E104*$G104*((1-$H104)+$H104*$K104*$I104*BF$10))+(BE104/12*10*$F104*$G104*((1-$H104)+$H104*$K104*$I104*BF$10))</f>
        <v>0</v>
      </c>
      <c r="BG104" s="104"/>
      <c r="BH104" s="123">
        <f t="shared" ref="BH104:BH115" si="209">(BG104/12*2*$E104*$G104*((1-$H104)+$H104*$K104*$I104*BH$10))+(BG104/12*10*$F104*$G104*((1-$H104)+$H104*$K104*$I104*BH$10))</f>
        <v>0</v>
      </c>
      <c r="BI104" s="104"/>
      <c r="BJ104" s="123">
        <f t="shared" ref="BJ104:BJ115" si="210">(BI104/12*2*$E104*$G104*((1-$H104)+$H104*$K104*$I104*BJ$10))+(BI104/12*10*$F104*$G104*((1-$H104)+$H104*$K104*$I104*BJ$10))</f>
        <v>0</v>
      </c>
      <c r="BK104" s="104"/>
      <c r="BL104" s="123">
        <f t="shared" ref="BL104:BL115" si="211">(BK104/12*2*$E104*$G104*((1-$H104)+$H104*$K104*$I104*BL$10))+(BK104/12*10*$F104*$G104*((1-$H104)+$H104*$K104*$I104*BL$10))</f>
        <v>0</v>
      </c>
      <c r="BM104" s="104"/>
      <c r="BN104" s="123">
        <f t="shared" ref="BN104:BN115" si="212">(BM104/12*2*$E104*$G104*((1-$H104)+$H104*$K104*$I104*BN$10))+(BM104/12*10*$F104*$G104*((1-$H104)+$H104*$K104*$I104*BN$10))</f>
        <v>0</v>
      </c>
      <c r="BO104" s="109"/>
      <c r="BP104" s="123">
        <f t="shared" ref="BP104:BP115" si="213">(BO104/12*2*$E104*$G104*((1-$H104)+$H104*$K104*$I104*BP$10))+(BO104/12*10*$F104*$G104*((1-$H104)+$H104*$K104*$I104*BP$10))</f>
        <v>0</v>
      </c>
      <c r="BQ104" s="104"/>
      <c r="BR104" s="123">
        <f t="shared" ref="BR104:BR115" si="214">(BQ104/12*2*$E104*$G104*((1-$H104)+$H104*$K104*$I104*BR$10))+(BQ104/12*10*$F104*$G104*((1-$H104)+$H104*$K104*$I104*BR$10))</f>
        <v>0</v>
      </c>
      <c r="BS104" s="106"/>
      <c r="BT104" s="123">
        <f t="shared" ref="BT104:BT115" si="215">(BS104/12*2*$E104*$G104*((1-$H104)+$H104*$K104*$I104*BT$10))+(BS104/12*10*$F104*$G104*((1-$H104)+$H104*$K104*$I104*BT$10))</f>
        <v>0</v>
      </c>
      <c r="BU104" s="104"/>
      <c r="BV104" s="123">
        <f t="shared" ref="BV104:BV115" si="216">(BU104/12*2*$E104*$G104*((1-$H104)+$H104*$K104*$I104*BV$10))+(BU104/12*10*$F104*$G104*((1-$H104)+$H104*$K104*$I104*BV$10))</f>
        <v>0</v>
      </c>
      <c r="BW104" s="104"/>
      <c r="BX104" s="123">
        <f t="shared" ref="BX104:BX115" si="217">(BW104/12*2*$E104*$G104*((1-$H104)+$H104*$K104*$I104*BX$10))+(BW104/12*10*$F104*$G104*((1-$H104)+$H104*$K104*$I104*BX$10))</f>
        <v>0</v>
      </c>
      <c r="BY104" s="104"/>
      <c r="BZ104" s="123">
        <f t="shared" ref="BZ104:BZ115" si="218">(BY104/12*2*$E104*$G104*((1-$H104)+$H104*$K104*$I104*BZ$10))+(BY104/12*10*$F104*$G104*((1-$H104)+$H104*$K104*$I104*BZ$10))</f>
        <v>0</v>
      </c>
      <c r="CA104" s="104"/>
      <c r="CB104" s="123">
        <f t="shared" ref="CB104:CB115" si="219">(CA104/12*2*$E104*$G104*((1-$H104)+$H104*$K104*$I104*CB$10))+(CA104/12*10*$F104*$G104*((1-$H104)+$H104*$K104*$I104*CB$10))</f>
        <v>0</v>
      </c>
      <c r="CC104" s="106"/>
      <c r="CD104" s="123">
        <f t="shared" ref="CD104:CD115" si="220">(CC104/12*2*$E104*$G104*((1-$H104)+$H104*$L104*$I104*CD$10))+(CC104/12*10*$F104*$G104*((1-$H104)+$H104*$L104*$I104*CD$10))</f>
        <v>0</v>
      </c>
      <c r="CE104" s="104"/>
      <c r="CF104" s="123">
        <f t="shared" ref="CF104:CF115" si="221">(CE104/12*2*$E104*$G104*((1-$H104)+$H104*$L104*$I104*CF$10))+(CE104/12*10*$F104*$G104*((1-$H104)+$H104*$L104*$I104*CF$10))</f>
        <v>0</v>
      </c>
      <c r="CG104" s="106"/>
      <c r="CH104" s="123">
        <f t="shared" ref="CH104:CH115" si="222">(CG104/12*2*$E104*$G104*((1-$H104)+$H104*$L104*$I104*CH$10))+(CG104/12*10*$F104*$G104*((1-$H104)+$H104*$L104*$I104*CH$10))</f>
        <v>0</v>
      </c>
      <c r="CI104" s="106"/>
      <c r="CJ104" s="123">
        <f t="shared" ref="CJ104:CJ115" si="223">(CI104/12*2*$E104*$G104*((1-$H104)+$H104*$L104*$I104*CJ$10))+(CI104/12*10*$F104*$G104*((1-$H104)+$H104*$L104*$I104*CJ$10))</f>
        <v>0</v>
      </c>
      <c r="CK104" s="106"/>
      <c r="CL104" s="123">
        <f t="shared" ref="CL104:CL115" si="224">(CK104/12*2*$E104*$G104*((1-$H104)+$H104*$L104*$I104*CL$10))+(CK104/12*10*$F104*$G104*((1-$H104)+$H104*$L104*$I104*CL$10))</f>
        <v>0</v>
      </c>
      <c r="CM104" s="104"/>
      <c r="CN104" s="123">
        <f t="shared" ref="CN104:CN115" si="225">(CM104/12*2*$E104*$G104*((1-$H104)+$H104*$L104*$I104*CN$10))+(CM104/12*10*$F104*$G104*((1-$H104)+$H104*$L104*$I104*CN$10))</f>
        <v>0</v>
      </c>
      <c r="CO104" s="104"/>
      <c r="CP104" s="123">
        <f t="shared" ref="CP104:CP115" si="226">(CO104/12*2*$E104*$G104*((1-$H104)+$H104*$L104*$I104))+(CO104/12*10*$F104*$G104*((1-$H104)+$H104*$L104*$I104))</f>
        <v>0</v>
      </c>
      <c r="CQ104" s="106"/>
      <c r="CR104" s="123">
        <f t="shared" ref="CR104:CR115" si="227">(CQ104/12*10*$F104*$G104*((1-$H104)+$H104*$L104*$I104))</f>
        <v>0</v>
      </c>
      <c r="CS104" s="104"/>
      <c r="CT104" s="123">
        <f t="shared" ref="CT104:CT115" si="228">(CS104/12*10*$F104*$G104*((1-$H104)+$H104*$L104*$I104))</f>
        <v>0</v>
      </c>
      <c r="CU104" s="104"/>
      <c r="CV104" s="123">
        <f t="shared" ref="CV104:CV115" si="229">(CU104/12*2*$E104*$G104*((1-$H104)+$H104*$L104*$I104))+(CU104/12*10*$F104*$G104*((1-$H104)+$H104*$L104*$I104))</f>
        <v>0</v>
      </c>
      <c r="CW104" s="104"/>
      <c r="CX104" s="123">
        <f t="shared" ref="CX104:CX115" si="230">(CW104/12*2*$E104*$G104*((1-$H104)+$H104*$L104*$I104))+(CW104/12*10*$F104*$G104*((1-$H104)+$H104*$L104*$I104))</f>
        <v>0</v>
      </c>
      <c r="CY104" s="104"/>
      <c r="CZ104" s="123">
        <f t="shared" ref="CZ104:CZ115" si="231">(CY104/12*2*$E104*$G104*((1-$H104)+$H104*$L104*$I104))+(CY104/12*10*$F104*$G104*((1-$H104)+$H104*$L104*$I104))</f>
        <v>0</v>
      </c>
      <c r="DA104" s="104"/>
      <c r="DB104" s="123">
        <f t="shared" ref="DB104:DB115" si="232">(DA104/12*2*$E104*$G104*((1-$H104)+$H104*$L104*$I104))+(DA104/12*10*$F104*$G104*((1-$H104)+$H104*$L104*$I104))</f>
        <v>0</v>
      </c>
      <c r="DC104" s="104"/>
      <c r="DD104" s="123">
        <f t="shared" ref="DD104:DD115" si="233">(DC104/12*2*$E104*$G104*((1-$H104)+$H104*$L104*$I104))+(DC104/12*10*$F104*$G104*((1-$H104)+$H104*$L104*$I104))</f>
        <v>0</v>
      </c>
      <c r="DE104" s="104"/>
      <c r="DF104" s="123">
        <f t="shared" ref="DF104:DF115" si="234">(DE104/12*2*$E104*$G104*((1-$H104)+$H104*$L104*$I104))+(DE104/12*10*$F104*$G104*((1-$H104)+$H104*$L104*$I104))</f>
        <v>0</v>
      </c>
      <c r="DG104" s="104"/>
      <c r="DH104" s="123">
        <f t="shared" ref="DH104:DH115" si="235">(DG104/12*2*$E104*$G104*((1-$H104)+$H104*$L104*$I104))+(DG104/12*10*$F104*$G104*((1-$H104)+$H104*$L104*$I104))</f>
        <v>0</v>
      </c>
      <c r="DI104" s="104"/>
      <c r="DJ104" s="123">
        <f t="shared" ref="DJ104:DJ115" si="236">(DI104/12*2*$E104*$G104*((1-$H104)+$H104*$M104*$I104*DJ$10))+(DI104/12*10*$F104*$G104*((1-$H104)+$H104*$M104*$I104*DJ$10))</f>
        <v>0</v>
      </c>
      <c r="DK104" s="104"/>
      <c r="DL104" s="123">
        <f t="shared" ref="DL104:DL115" si="237">(DK104/12*2*$E104*$G104*((1-$H104)+$H104*$N104*$I104*DL$10))+(DK104/12*10*$F104*$G104*((1-$H104)+$H104*$N104*$I104*DL$10))</f>
        <v>0</v>
      </c>
      <c r="DM104" s="104"/>
      <c r="DN104" s="123">
        <f t="shared" ref="DN104:DN115" si="238">(DM104/12*2*$E104*$G104*((1-$H104)+$H104*$K104*$I104*DN$10))+(DM104/12*10*$F104*$G104*((1-$H104)+$H104*$K104*$I104*DN$10))</f>
        <v>0</v>
      </c>
      <c r="DO104" s="104"/>
      <c r="DP104" s="123">
        <f t="shared" ref="DP104:DP115" si="239">(DO104/12*2*$E104*$G104*((1-$H104)+$H104*$K104*$I104*DP$10))+(DO104/12*10*$F104*$G104*((1-$H104)+$H104*$K104*$I104*DP$10))</f>
        <v>0</v>
      </c>
      <c r="DQ104" s="104"/>
      <c r="DR104" s="123">
        <f t="shared" ref="DR104:DR115" si="240">(DQ104/12*2*$E104*$G104*((1-$H104)+$H104*$I104*DR$10))+(DQ104/12*10*$F104*$G104*((1-$H104)+$H104*$I104*DR$10))</f>
        <v>0</v>
      </c>
      <c r="DS104" s="104"/>
      <c r="DT104" s="123"/>
      <c r="DU104" s="104"/>
      <c r="DV104" s="123">
        <f t="shared" ref="DV104:DV115" si="241">(DU104/12*2*$E104*$G104*((1-$H104)+$H104*$K104*$I104*DV$10))+(DU104/12*10*$F104*$G104*((1-$H104)+$H104*$K104*$I104*DV$10))</f>
        <v>0</v>
      </c>
      <c r="DW104" s="104"/>
      <c r="DX104" s="123">
        <f t="shared" ref="DX104:DX115" si="242">(DW104/12*2*$E104*$G104*((1-$H104)+$H104*$K104*$I104*DX$10))+(DW104/12*10*$F104*$G104*((1-$H104)+$H104*$K104*$I104*DX$10))</f>
        <v>0</v>
      </c>
      <c r="DY104" s="104"/>
      <c r="DZ104" s="123">
        <f t="shared" ref="DZ104:DZ115" si="243">(DY104/12*2*$E104*$G104*((1-$H104)+$H104*$L104*$I104))+(DY104/12*10*$F104*$G104*((1-$H104)+$H104*$L104*$I104))</f>
        <v>0</v>
      </c>
      <c r="EA104" s="110"/>
      <c r="EB104" s="123">
        <f t="shared" ref="EB104:EB115" si="244">(EA104/12*2*$E104*$G104*((1-$H104)+$H104*$K104*$I104))+(EA104/12*10*$F104*$G104*((1-$H104)+$H104*$K104*$I104))</f>
        <v>0</v>
      </c>
      <c r="EC104" s="125"/>
      <c r="ED104" s="123">
        <f t="shared" ref="ED104:ED115" si="245">(EC104/12*2*$E104*$G104*((1-$H104)+$H104*$K104*$I104))+(EC104/12*10*$F104*$G104*((1-$H104)+$H104*$K104*$I104))</f>
        <v>0</v>
      </c>
      <c r="EE104" s="125"/>
      <c r="EF104" s="123">
        <f t="shared" ref="EF104:EF115" si="246">(EE104/12*2*$E104*$G104*((1-$H104)+$H104*$I104))+(EE104/12*10*$F104*$G104*((1-$H104)+$H104*$I104))</f>
        <v>0</v>
      </c>
      <c r="EG104" s="125"/>
      <c r="EH104" s="123">
        <f t="shared" ref="EH104:EH115" si="247">(EG104/12*2*$E104*$G104*((1-$H104)+$H104*$K104*$I104))+(EG104/12*10*$F104*$G104*((1-$H104)+$H104*$K104*$I104))</f>
        <v>0</v>
      </c>
      <c r="EI104" s="112">
        <f t="shared" si="130"/>
        <v>7</v>
      </c>
      <c r="EJ104" s="112">
        <f t="shared" si="130"/>
        <v>26664.812210400007</v>
      </c>
    </row>
    <row r="105" spans="1:140" s="160" customFormat="1" ht="45" hidden="1" customHeight="1" x14ac:dyDescent="0.25">
      <c r="A105" s="95"/>
      <c r="B105" s="132">
        <v>76</v>
      </c>
      <c r="C105" s="96" t="s">
        <v>333</v>
      </c>
      <c r="D105" s="149" t="s">
        <v>334</v>
      </c>
      <c r="E105" s="98">
        <v>16026</v>
      </c>
      <c r="F105" s="98">
        <v>16828</v>
      </c>
      <c r="G105" s="196">
        <v>1.45</v>
      </c>
      <c r="H105" s="176">
        <v>0.53469999999999995</v>
      </c>
      <c r="I105" s="101">
        <v>1</v>
      </c>
      <c r="J105" s="102"/>
      <c r="K105" s="150">
        <v>1.4</v>
      </c>
      <c r="L105" s="150">
        <v>1.68</v>
      </c>
      <c r="M105" s="150">
        <v>2.23</v>
      </c>
      <c r="N105" s="153">
        <v>2.57</v>
      </c>
      <c r="O105" s="104">
        <v>150</v>
      </c>
      <c r="P105" s="123">
        <f t="shared" ref="P105:P115" si="248">(O105/12*2*$E105*$G105*((1-$H105)+$H105*$K105*$I105*P$10))+(O105/12*10*$F105*$G105*((1-$H105)+$H105*$K105*$J105*P$10))</f>
        <v>2124394.3794</v>
      </c>
      <c r="Q105" s="154"/>
      <c r="R105" s="123">
        <f t="shared" si="188"/>
        <v>0</v>
      </c>
      <c r="S105" s="106"/>
      <c r="T105" s="123">
        <f t="shared" si="189"/>
        <v>0</v>
      </c>
      <c r="U105" s="104"/>
      <c r="V105" s="123">
        <f t="shared" si="190"/>
        <v>0</v>
      </c>
      <c r="W105" s="104"/>
      <c r="X105" s="123">
        <f t="shared" si="191"/>
        <v>0</v>
      </c>
      <c r="Y105" s="104"/>
      <c r="Z105" s="123">
        <f t="shared" si="192"/>
        <v>0</v>
      </c>
      <c r="AA105" s="106"/>
      <c r="AB105" s="123">
        <f t="shared" si="193"/>
        <v>0</v>
      </c>
      <c r="AC105" s="106"/>
      <c r="AD105" s="123">
        <f t="shared" si="194"/>
        <v>0</v>
      </c>
      <c r="AE105" s="106"/>
      <c r="AF105" s="123">
        <f t="shared" si="195"/>
        <v>0</v>
      </c>
      <c r="AG105" s="123"/>
      <c r="AH105" s="123">
        <f t="shared" si="196"/>
        <v>0</v>
      </c>
      <c r="AI105" s="104"/>
      <c r="AJ105" s="123">
        <f t="shared" si="197"/>
        <v>0</v>
      </c>
      <c r="AK105" s="104"/>
      <c r="AL105" s="123">
        <f t="shared" si="198"/>
        <v>0</v>
      </c>
      <c r="AM105" s="104"/>
      <c r="AN105" s="123">
        <f t="shared" si="199"/>
        <v>0</v>
      </c>
      <c r="AO105" s="104"/>
      <c r="AP105" s="123">
        <f t="shared" si="200"/>
        <v>0</v>
      </c>
      <c r="AQ105" s="104"/>
      <c r="AR105" s="123">
        <f t="shared" si="201"/>
        <v>0</v>
      </c>
      <c r="AS105" s="104"/>
      <c r="AT105" s="123">
        <f t="shared" si="202"/>
        <v>0</v>
      </c>
      <c r="AU105" s="104"/>
      <c r="AV105" s="123">
        <f t="shared" si="203"/>
        <v>0</v>
      </c>
      <c r="AW105" s="104"/>
      <c r="AX105" s="123">
        <f t="shared" si="204"/>
        <v>0</v>
      </c>
      <c r="AY105" s="104"/>
      <c r="AZ105" s="123">
        <f t="shared" si="205"/>
        <v>0</v>
      </c>
      <c r="BA105" s="104"/>
      <c r="BB105" s="123">
        <f t="shared" si="206"/>
        <v>0</v>
      </c>
      <c r="BC105" s="104"/>
      <c r="BD105" s="123">
        <f t="shared" si="207"/>
        <v>0</v>
      </c>
      <c r="BE105" s="104"/>
      <c r="BF105" s="123">
        <f t="shared" si="208"/>
        <v>0</v>
      </c>
      <c r="BG105" s="104"/>
      <c r="BH105" s="123">
        <f t="shared" si="209"/>
        <v>0</v>
      </c>
      <c r="BI105" s="104"/>
      <c r="BJ105" s="123">
        <f t="shared" si="210"/>
        <v>0</v>
      </c>
      <c r="BK105" s="104"/>
      <c r="BL105" s="123">
        <f t="shared" si="211"/>
        <v>0</v>
      </c>
      <c r="BM105" s="104"/>
      <c r="BN105" s="123">
        <f t="shared" si="212"/>
        <v>0</v>
      </c>
      <c r="BO105" s="109"/>
      <c r="BP105" s="123">
        <f t="shared" si="213"/>
        <v>0</v>
      </c>
      <c r="BQ105" s="104"/>
      <c r="BR105" s="123">
        <f t="shared" si="214"/>
        <v>0</v>
      </c>
      <c r="BS105" s="106"/>
      <c r="BT105" s="123">
        <f t="shared" si="215"/>
        <v>0</v>
      </c>
      <c r="BU105" s="104"/>
      <c r="BV105" s="123">
        <f t="shared" si="216"/>
        <v>0</v>
      </c>
      <c r="BW105" s="104"/>
      <c r="BX105" s="123">
        <f t="shared" si="217"/>
        <v>0</v>
      </c>
      <c r="BY105" s="104"/>
      <c r="BZ105" s="123">
        <f t="shared" si="218"/>
        <v>0</v>
      </c>
      <c r="CA105" s="104"/>
      <c r="CB105" s="123">
        <f t="shared" si="219"/>
        <v>0</v>
      </c>
      <c r="CC105" s="106"/>
      <c r="CD105" s="123">
        <f t="shared" si="220"/>
        <v>0</v>
      </c>
      <c r="CE105" s="104"/>
      <c r="CF105" s="123">
        <f t="shared" si="221"/>
        <v>0</v>
      </c>
      <c r="CG105" s="106"/>
      <c r="CH105" s="123">
        <f t="shared" si="222"/>
        <v>0</v>
      </c>
      <c r="CI105" s="106"/>
      <c r="CJ105" s="123">
        <f t="shared" si="223"/>
        <v>0</v>
      </c>
      <c r="CK105" s="106"/>
      <c r="CL105" s="123">
        <f t="shared" si="224"/>
        <v>0</v>
      </c>
      <c r="CM105" s="104"/>
      <c r="CN105" s="123">
        <f t="shared" si="225"/>
        <v>0</v>
      </c>
      <c r="CO105" s="104"/>
      <c r="CP105" s="123">
        <f t="shared" si="226"/>
        <v>0</v>
      </c>
      <c r="CQ105" s="106"/>
      <c r="CR105" s="123">
        <f t="shared" si="227"/>
        <v>0</v>
      </c>
      <c r="CS105" s="104"/>
      <c r="CT105" s="123">
        <f t="shared" si="228"/>
        <v>0</v>
      </c>
      <c r="CU105" s="104"/>
      <c r="CV105" s="123">
        <f t="shared" si="229"/>
        <v>0</v>
      </c>
      <c r="CW105" s="104"/>
      <c r="CX105" s="123">
        <f t="shared" si="230"/>
        <v>0</v>
      </c>
      <c r="CY105" s="104"/>
      <c r="CZ105" s="123">
        <f t="shared" si="231"/>
        <v>0</v>
      </c>
      <c r="DA105" s="104"/>
      <c r="DB105" s="123">
        <f t="shared" si="232"/>
        <v>0</v>
      </c>
      <c r="DC105" s="104"/>
      <c r="DD105" s="123">
        <f t="shared" si="233"/>
        <v>0</v>
      </c>
      <c r="DE105" s="104"/>
      <c r="DF105" s="123">
        <f t="shared" si="234"/>
        <v>0</v>
      </c>
      <c r="DG105" s="104"/>
      <c r="DH105" s="123">
        <f t="shared" si="235"/>
        <v>0</v>
      </c>
      <c r="DI105" s="104"/>
      <c r="DJ105" s="123">
        <f t="shared" si="236"/>
        <v>0</v>
      </c>
      <c r="DK105" s="104"/>
      <c r="DL105" s="123">
        <f t="shared" si="237"/>
        <v>0</v>
      </c>
      <c r="DM105" s="104"/>
      <c r="DN105" s="123">
        <f t="shared" si="238"/>
        <v>0</v>
      </c>
      <c r="DO105" s="104"/>
      <c r="DP105" s="123">
        <f t="shared" si="239"/>
        <v>0</v>
      </c>
      <c r="DQ105" s="104"/>
      <c r="DR105" s="123">
        <f t="shared" si="240"/>
        <v>0</v>
      </c>
      <c r="DS105" s="104"/>
      <c r="DT105" s="123"/>
      <c r="DU105" s="104"/>
      <c r="DV105" s="123">
        <f t="shared" si="241"/>
        <v>0</v>
      </c>
      <c r="DW105" s="104"/>
      <c r="DX105" s="123">
        <f t="shared" si="242"/>
        <v>0</v>
      </c>
      <c r="DY105" s="104"/>
      <c r="DZ105" s="123">
        <f t="shared" si="243"/>
        <v>0</v>
      </c>
      <c r="EA105" s="110"/>
      <c r="EB105" s="123">
        <f t="shared" si="244"/>
        <v>0</v>
      </c>
      <c r="EC105" s="125"/>
      <c r="ED105" s="123">
        <f t="shared" si="245"/>
        <v>0</v>
      </c>
      <c r="EE105" s="125"/>
      <c r="EF105" s="123">
        <f t="shared" si="246"/>
        <v>0</v>
      </c>
      <c r="EG105" s="125"/>
      <c r="EH105" s="123">
        <f t="shared" si="247"/>
        <v>0</v>
      </c>
      <c r="EI105" s="112">
        <f t="shared" si="130"/>
        <v>150</v>
      </c>
      <c r="EJ105" s="112">
        <f t="shared" si="130"/>
        <v>2124394.3794</v>
      </c>
    </row>
    <row r="106" spans="1:140" s="160" customFormat="1" ht="45" hidden="1" customHeight="1" x14ac:dyDescent="0.25">
      <c r="A106" s="95"/>
      <c r="B106" s="132">
        <v>77</v>
      </c>
      <c r="C106" s="96" t="s">
        <v>335</v>
      </c>
      <c r="D106" s="149" t="s">
        <v>336</v>
      </c>
      <c r="E106" s="98">
        <v>16026</v>
      </c>
      <c r="F106" s="98">
        <v>16828</v>
      </c>
      <c r="G106" s="196">
        <v>3.04</v>
      </c>
      <c r="H106" s="176">
        <v>0.53469999999999995</v>
      </c>
      <c r="I106" s="101">
        <v>1</v>
      </c>
      <c r="J106" s="102"/>
      <c r="K106" s="150">
        <v>1.4</v>
      </c>
      <c r="L106" s="150">
        <v>1.68</v>
      </c>
      <c r="M106" s="150">
        <v>2.23</v>
      </c>
      <c r="N106" s="153">
        <v>2.57</v>
      </c>
      <c r="O106" s="104">
        <v>30</v>
      </c>
      <c r="P106" s="123">
        <f t="shared" si="248"/>
        <v>890780.53977600019</v>
      </c>
      <c r="Q106" s="154"/>
      <c r="R106" s="123">
        <f t="shared" si="188"/>
        <v>0</v>
      </c>
      <c r="S106" s="106"/>
      <c r="T106" s="123">
        <f t="shared" si="189"/>
        <v>0</v>
      </c>
      <c r="U106" s="104"/>
      <c r="V106" s="123">
        <f t="shared" si="190"/>
        <v>0</v>
      </c>
      <c r="W106" s="104"/>
      <c r="X106" s="123">
        <f t="shared" si="191"/>
        <v>0</v>
      </c>
      <c r="Y106" s="104"/>
      <c r="Z106" s="123">
        <f t="shared" si="192"/>
        <v>0</v>
      </c>
      <c r="AA106" s="106"/>
      <c r="AB106" s="123">
        <f t="shared" si="193"/>
        <v>0</v>
      </c>
      <c r="AC106" s="106"/>
      <c r="AD106" s="123">
        <f t="shared" si="194"/>
        <v>0</v>
      </c>
      <c r="AE106" s="106"/>
      <c r="AF106" s="123">
        <f t="shared" si="195"/>
        <v>0</v>
      </c>
      <c r="AG106" s="123"/>
      <c r="AH106" s="123">
        <f t="shared" si="196"/>
        <v>0</v>
      </c>
      <c r="AI106" s="104"/>
      <c r="AJ106" s="123">
        <f t="shared" si="197"/>
        <v>0</v>
      </c>
      <c r="AK106" s="104"/>
      <c r="AL106" s="123">
        <f t="shared" si="198"/>
        <v>0</v>
      </c>
      <c r="AM106" s="104"/>
      <c r="AN106" s="123">
        <f t="shared" si="199"/>
        <v>0</v>
      </c>
      <c r="AO106" s="104"/>
      <c r="AP106" s="123">
        <f t="shared" si="200"/>
        <v>0</v>
      </c>
      <c r="AQ106" s="104"/>
      <c r="AR106" s="123">
        <f t="shared" si="201"/>
        <v>0</v>
      </c>
      <c r="AS106" s="104"/>
      <c r="AT106" s="123">
        <f t="shared" si="202"/>
        <v>0</v>
      </c>
      <c r="AU106" s="104"/>
      <c r="AV106" s="123">
        <f t="shared" si="203"/>
        <v>0</v>
      </c>
      <c r="AW106" s="104"/>
      <c r="AX106" s="123">
        <f t="shared" si="204"/>
        <v>0</v>
      </c>
      <c r="AY106" s="104"/>
      <c r="AZ106" s="123">
        <f t="shared" si="205"/>
        <v>0</v>
      </c>
      <c r="BA106" s="104"/>
      <c r="BB106" s="123">
        <f t="shared" si="206"/>
        <v>0</v>
      </c>
      <c r="BC106" s="104"/>
      <c r="BD106" s="123">
        <f t="shared" si="207"/>
        <v>0</v>
      </c>
      <c r="BE106" s="104"/>
      <c r="BF106" s="123">
        <f t="shared" si="208"/>
        <v>0</v>
      </c>
      <c r="BG106" s="104"/>
      <c r="BH106" s="123">
        <f t="shared" si="209"/>
        <v>0</v>
      </c>
      <c r="BI106" s="104"/>
      <c r="BJ106" s="123">
        <f t="shared" si="210"/>
        <v>0</v>
      </c>
      <c r="BK106" s="104"/>
      <c r="BL106" s="123">
        <f t="shared" si="211"/>
        <v>0</v>
      </c>
      <c r="BM106" s="104"/>
      <c r="BN106" s="123">
        <f t="shared" si="212"/>
        <v>0</v>
      </c>
      <c r="BO106" s="109"/>
      <c r="BP106" s="123">
        <f t="shared" si="213"/>
        <v>0</v>
      </c>
      <c r="BQ106" s="104"/>
      <c r="BR106" s="123">
        <f t="shared" si="214"/>
        <v>0</v>
      </c>
      <c r="BS106" s="106"/>
      <c r="BT106" s="123">
        <f t="shared" si="215"/>
        <v>0</v>
      </c>
      <c r="BU106" s="104"/>
      <c r="BV106" s="123">
        <f t="shared" si="216"/>
        <v>0</v>
      </c>
      <c r="BW106" s="104"/>
      <c r="BX106" s="123">
        <f t="shared" si="217"/>
        <v>0</v>
      </c>
      <c r="BY106" s="104"/>
      <c r="BZ106" s="123">
        <f t="shared" si="218"/>
        <v>0</v>
      </c>
      <c r="CA106" s="104"/>
      <c r="CB106" s="123">
        <f t="shared" si="219"/>
        <v>0</v>
      </c>
      <c r="CC106" s="106"/>
      <c r="CD106" s="123">
        <f t="shared" si="220"/>
        <v>0</v>
      </c>
      <c r="CE106" s="104"/>
      <c r="CF106" s="123">
        <f t="shared" si="221"/>
        <v>0</v>
      </c>
      <c r="CG106" s="106"/>
      <c r="CH106" s="123">
        <f t="shared" si="222"/>
        <v>0</v>
      </c>
      <c r="CI106" s="106"/>
      <c r="CJ106" s="123">
        <f t="shared" si="223"/>
        <v>0</v>
      </c>
      <c r="CK106" s="106"/>
      <c r="CL106" s="123">
        <f t="shared" si="224"/>
        <v>0</v>
      </c>
      <c r="CM106" s="104"/>
      <c r="CN106" s="123">
        <f t="shared" si="225"/>
        <v>0</v>
      </c>
      <c r="CO106" s="104"/>
      <c r="CP106" s="123">
        <f t="shared" si="226"/>
        <v>0</v>
      </c>
      <c r="CQ106" s="106"/>
      <c r="CR106" s="123">
        <f t="shared" si="227"/>
        <v>0</v>
      </c>
      <c r="CS106" s="104"/>
      <c r="CT106" s="123">
        <f t="shared" si="228"/>
        <v>0</v>
      </c>
      <c r="CU106" s="104"/>
      <c r="CV106" s="123">
        <f t="shared" si="229"/>
        <v>0</v>
      </c>
      <c r="CW106" s="104"/>
      <c r="CX106" s="123">
        <f t="shared" si="230"/>
        <v>0</v>
      </c>
      <c r="CY106" s="104"/>
      <c r="CZ106" s="123">
        <f t="shared" si="231"/>
        <v>0</v>
      </c>
      <c r="DA106" s="104"/>
      <c r="DB106" s="123">
        <f t="shared" si="232"/>
        <v>0</v>
      </c>
      <c r="DC106" s="104"/>
      <c r="DD106" s="123">
        <f t="shared" si="233"/>
        <v>0</v>
      </c>
      <c r="DE106" s="104"/>
      <c r="DF106" s="123">
        <f t="shared" si="234"/>
        <v>0</v>
      </c>
      <c r="DG106" s="104"/>
      <c r="DH106" s="123">
        <f t="shared" si="235"/>
        <v>0</v>
      </c>
      <c r="DI106" s="104"/>
      <c r="DJ106" s="123">
        <f t="shared" si="236"/>
        <v>0</v>
      </c>
      <c r="DK106" s="104"/>
      <c r="DL106" s="123">
        <f t="shared" si="237"/>
        <v>0</v>
      </c>
      <c r="DM106" s="104"/>
      <c r="DN106" s="123">
        <f t="shared" si="238"/>
        <v>0</v>
      </c>
      <c r="DO106" s="104"/>
      <c r="DP106" s="123">
        <f t="shared" si="239"/>
        <v>0</v>
      </c>
      <c r="DQ106" s="104"/>
      <c r="DR106" s="123">
        <f t="shared" si="240"/>
        <v>0</v>
      </c>
      <c r="DS106" s="104"/>
      <c r="DT106" s="123"/>
      <c r="DU106" s="104"/>
      <c r="DV106" s="123">
        <f t="shared" si="241"/>
        <v>0</v>
      </c>
      <c r="DW106" s="104"/>
      <c r="DX106" s="123">
        <f t="shared" si="242"/>
        <v>0</v>
      </c>
      <c r="DY106" s="104"/>
      <c r="DZ106" s="123">
        <f t="shared" si="243"/>
        <v>0</v>
      </c>
      <c r="EA106" s="110"/>
      <c r="EB106" s="123">
        <f t="shared" si="244"/>
        <v>0</v>
      </c>
      <c r="EC106" s="125"/>
      <c r="ED106" s="123">
        <f t="shared" si="245"/>
        <v>0</v>
      </c>
      <c r="EE106" s="125"/>
      <c r="EF106" s="123">
        <f t="shared" si="246"/>
        <v>0</v>
      </c>
      <c r="EG106" s="125"/>
      <c r="EH106" s="123">
        <f t="shared" si="247"/>
        <v>0</v>
      </c>
      <c r="EI106" s="112">
        <f t="shared" si="130"/>
        <v>30</v>
      </c>
      <c r="EJ106" s="112">
        <f t="shared" si="130"/>
        <v>890780.53977600019</v>
      </c>
    </row>
    <row r="107" spans="1:140" s="160" customFormat="1" ht="45" hidden="1" customHeight="1" x14ac:dyDescent="0.25">
      <c r="A107" s="95"/>
      <c r="B107" s="132">
        <v>78</v>
      </c>
      <c r="C107" s="96" t="s">
        <v>337</v>
      </c>
      <c r="D107" s="149" t="s">
        <v>338</v>
      </c>
      <c r="E107" s="98">
        <v>16026</v>
      </c>
      <c r="F107" s="98">
        <v>16828</v>
      </c>
      <c r="G107" s="196">
        <v>5.63</v>
      </c>
      <c r="H107" s="176">
        <v>0.53469999999999995</v>
      </c>
      <c r="I107" s="101">
        <v>1</v>
      </c>
      <c r="J107" s="102"/>
      <c r="K107" s="150">
        <v>1.4</v>
      </c>
      <c r="L107" s="150">
        <v>1.68</v>
      </c>
      <c r="M107" s="150">
        <v>2.23</v>
      </c>
      <c r="N107" s="153">
        <v>2.57</v>
      </c>
      <c r="O107" s="104">
        <v>2</v>
      </c>
      <c r="P107" s="123">
        <f t="shared" si="248"/>
        <v>109980.14120479999</v>
      </c>
      <c r="Q107" s="154"/>
      <c r="R107" s="123">
        <f t="shared" si="188"/>
        <v>0</v>
      </c>
      <c r="S107" s="106"/>
      <c r="T107" s="123">
        <f t="shared" si="189"/>
        <v>0</v>
      </c>
      <c r="U107" s="104"/>
      <c r="V107" s="123">
        <f t="shared" si="190"/>
        <v>0</v>
      </c>
      <c r="W107" s="104"/>
      <c r="X107" s="123">
        <f t="shared" si="191"/>
        <v>0</v>
      </c>
      <c r="Y107" s="104"/>
      <c r="Z107" s="123">
        <f t="shared" si="192"/>
        <v>0</v>
      </c>
      <c r="AA107" s="106"/>
      <c r="AB107" s="123">
        <f t="shared" si="193"/>
        <v>0</v>
      </c>
      <c r="AC107" s="106"/>
      <c r="AD107" s="123">
        <f t="shared" si="194"/>
        <v>0</v>
      </c>
      <c r="AE107" s="106"/>
      <c r="AF107" s="123">
        <f t="shared" si="195"/>
        <v>0</v>
      </c>
      <c r="AG107" s="123"/>
      <c r="AH107" s="123">
        <f t="shared" si="196"/>
        <v>0</v>
      </c>
      <c r="AI107" s="104"/>
      <c r="AJ107" s="123">
        <f t="shared" si="197"/>
        <v>0</v>
      </c>
      <c r="AK107" s="104"/>
      <c r="AL107" s="123">
        <f t="shared" si="198"/>
        <v>0</v>
      </c>
      <c r="AM107" s="104"/>
      <c r="AN107" s="123">
        <f t="shared" si="199"/>
        <v>0</v>
      </c>
      <c r="AO107" s="104"/>
      <c r="AP107" s="123">
        <f t="shared" si="200"/>
        <v>0</v>
      </c>
      <c r="AQ107" s="104"/>
      <c r="AR107" s="123">
        <f t="shared" si="201"/>
        <v>0</v>
      </c>
      <c r="AS107" s="104"/>
      <c r="AT107" s="123">
        <f t="shared" si="202"/>
        <v>0</v>
      </c>
      <c r="AU107" s="104"/>
      <c r="AV107" s="123">
        <f t="shared" si="203"/>
        <v>0</v>
      </c>
      <c r="AW107" s="104"/>
      <c r="AX107" s="123">
        <f t="shared" si="204"/>
        <v>0</v>
      </c>
      <c r="AY107" s="104"/>
      <c r="AZ107" s="123">
        <f t="shared" si="205"/>
        <v>0</v>
      </c>
      <c r="BA107" s="104"/>
      <c r="BB107" s="123">
        <f t="shared" si="206"/>
        <v>0</v>
      </c>
      <c r="BC107" s="104"/>
      <c r="BD107" s="123">
        <f t="shared" si="207"/>
        <v>0</v>
      </c>
      <c r="BE107" s="104"/>
      <c r="BF107" s="123">
        <f t="shared" si="208"/>
        <v>0</v>
      </c>
      <c r="BG107" s="104"/>
      <c r="BH107" s="123">
        <f t="shared" si="209"/>
        <v>0</v>
      </c>
      <c r="BI107" s="104"/>
      <c r="BJ107" s="123">
        <f t="shared" si="210"/>
        <v>0</v>
      </c>
      <c r="BK107" s="104"/>
      <c r="BL107" s="123">
        <f t="shared" si="211"/>
        <v>0</v>
      </c>
      <c r="BM107" s="104"/>
      <c r="BN107" s="123">
        <f t="shared" si="212"/>
        <v>0</v>
      </c>
      <c r="BO107" s="109"/>
      <c r="BP107" s="123">
        <f t="shared" si="213"/>
        <v>0</v>
      </c>
      <c r="BQ107" s="104"/>
      <c r="BR107" s="123">
        <f t="shared" si="214"/>
        <v>0</v>
      </c>
      <c r="BS107" s="106"/>
      <c r="BT107" s="123">
        <f>(BS107/12*2*$E107*$G107*((1-$H107)+$H107*$K107*$I107*BT$10))+(BS107/12*10*$F107*$G107*((1-$H107)+$H107*$K107*$I107*BT$10))</f>
        <v>0</v>
      </c>
      <c r="BU107" s="104"/>
      <c r="BV107" s="123">
        <f t="shared" si="216"/>
        <v>0</v>
      </c>
      <c r="BW107" s="104"/>
      <c r="BX107" s="123">
        <f t="shared" si="217"/>
        <v>0</v>
      </c>
      <c r="BY107" s="104"/>
      <c r="BZ107" s="123">
        <f t="shared" si="218"/>
        <v>0</v>
      </c>
      <c r="CA107" s="104"/>
      <c r="CB107" s="123">
        <f t="shared" si="219"/>
        <v>0</v>
      </c>
      <c r="CC107" s="106"/>
      <c r="CD107" s="123">
        <f t="shared" si="220"/>
        <v>0</v>
      </c>
      <c r="CE107" s="104"/>
      <c r="CF107" s="123">
        <f t="shared" si="221"/>
        <v>0</v>
      </c>
      <c r="CG107" s="106"/>
      <c r="CH107" s="123">
        <f t="shared" si="222"/>
        <v>0</v>
      </c>
      <c r="CI107" s="106"/>
      <c r="CJ107" s="123">
        <f t="shared" si="223"/>
        <v>0</v>
      </c>
      <c r="CK107" s="106"/>
      <c r="CL107" s="123">
        <f t="shared" si="224"/>
        <v>0</v>
      </c>
      <c r="CM107" s="104"/>
      <c r="CN107" s="123">
        <f t="shared" si="225"/>
        <v>0</v>
      </c>
      <c r="CO107" s="104"/>
      <c r="CP107" s="123">
        <f t="shared" si="226"/>
        <v>0</v>
      </c>
      <c r="CQ107" s="106"/>
      <c r="CR107" s="123">
        <f t="shared" si="227"/>
        <v>0</v>
      </c>
      <c r="CS107" s="104"/>
      <c r="CT107" s="123">
        <f t="shared" si="228"/>
        <v>0</v>
      </c>
      <c r="CU107" s="104"/>
      <c r="CV107" s="123">
        <f t="shared" si="229"/>
        <v>0</v>
      </c>
      <c r="CW107" s="104"/>
      <c r="CX107" s="123">
        <f t="shared" si="230"/>
        <v>0</v>
      </c>
      <c r="CY107" s="104"/>
      <c r="CZ107" s="123">
        <f t="shared" si="231"/>
        <v>0</v>
      </c>
      <c r="DA107" s="104"/>
      <c r="DB107" s="123">
        <f t="shared" si="232"/>
        <v>0</v>
      </c>
      <c r="DC107" s="104"/>
      <c r="DD107" s="123">
        <f t="shared" si="233"/>
        <v>0</v>
      </c>
      <c r="DE107" s="104"/>
      <c r="DF107" s="123">
        <f t="shared" si="234"/>
        <v>0</v>
      </c>
      <c r="DG107" s="104"/>
      <c r="DH107" s="123">
        <f t="shared" si="235"/>
        <v>0</v>
      </c>
      <c r="DI107" s="104"/>
      <c r="DJ107" s="123">
        <f t="shared" si="236"/>
        <v>0</v>
      </c>
      <c r="DK107" s="104"/>
      <c r="DL107" s="123">
        <f t="shared" si="237"/>
        <v>0</v>
      </c>
      <c r="DM107" s="104"/>
      <c r="DN107" s="123">
        <f t="shared" si="238"/>
        <v>0</v>
      </c>
      <c r="DO107" s="104"/>
      <c r="DP107" s="123">
        <f t="shared" si="239"/>
        <v>0</v>
      </c>
      <c r="DQ107" s="104"/>
      <c r="DR107" s="123">
        <f t="shared" si="240"/>
        <v>0</v>
      </c>
      <c r="DS107" s="104"/>
      <c r="DT107" s="123"/>
      <c r="DU107" s="104"/>
      <c r="DV107" s="123">
        <f t="shared" si="241"/>
        <v>0</v>
      </c>
      <c r="DW107" s="104"/>
      <c r="DX107" s="123">
        <f t="shared" si="242"/>
        <v>0</v>
      </c>
      <c r="DY107" s="104"/>
      <c r="DZ107" s="123">
        <f t="shared" si="243"/>
        <v>0</v>
      </c>
      <c r="EA107" s="110"/>
      <c r="EB107" s="123">
        <f t="shared" si="244"/>
        <v>0</v>
      </c>
      <c r="EC107" s="125"/>
      <c r="ED107" s="123">
        <f t="shared" si="245"/>
        <v>0</v>
      </c>
      <c r="EE107" s="125"/>
      <c r="EF107" s="123">
        <f t="shared" si="246"/>
        <v>0</v>
      </c>
      <c r="EG107" s="125"/>
      <c r="EH107" s="123">
        <f t="shared" si="247"/>
        <v>0</v>
      </c>
      <c r="EI107" s="112">
        <f t="shared" si="130"/>
        <v>2</v>
      </c>
      <c r="EJ107" s="112">
        <f t="shared" si="130"/>
        <v>109980.14120479999</v>
      </c>
    </row>
    <row r="108" spans="1:140" s="160" customFormat="1" ht="60" hidden="1" customHeight="1" x14ac:dyDescent="0.25">
      <c r="A108" s="95"/>
      <c r="B108" s="132">
        <v>79</v>
      </c>
      <c r="C108" s="96" t="s">
        <v>339</v>
      </c>
      <c r="D108" s="149" t="s">
        <v>340</v>
      </c>
      <c r="E108" s="98">
        <v>16026</v>
      </c>
      <c r="F108" s="98">
        <v>16828</v>
      </c>
      <c r="G108" s="196">
        <v>2.78</v>
      </c>
      <c r="H108" s="176">
        <v>8.4599999999999995E-2</v>
      </c>
      <c r="I108" s="101">
        <v>1</v>
      </c>
      <c r="J108" s="102"/>
      <c r="K108" s="150">
        <v>1.4</v>
      </c>
      <c r="L108" s="150">
        <v>1.68</v>
      </c>
      <c r="M108" s="150">
        <v>2.23</v>
      </c>
      <c r="N108" s="153">
        <v>2.57</v>
      </c>
      <c r="O108" s="104">
        <v>15</v>
      </c>
      <c r="P108" s="123">
        <f t="shared" si="248"/>
        <v>650451.02708800009</v>
      </c>
      <c r="Q108" s="154"/>
      <c r="R108" s="123">
        <f t="shared" si="188"/>
        <v>0</v>
      </c>
      <c r="S108" s="106"/>
      <c r="T108" s="123">
        <f t="shared" si="189"/>
        <v>0</v>
      </c>
      <c r="U108" s="104"/>
      <c r="V108" s="123">
        <f t="shared" si="190"/>
        <v>0</v>
      </c>
      <c r="W108" s="104"/>
      <c r="X108" s="123">
        <f t="shared" si="191"/>
        <v>0</v>
      </c>
      <c r="Y108" s="104"/>
      <c r="Z108" s="123">
        <f t="shared" si="192"/>
        <v>0</v>
      </c>
      <c r="AA108" s="106"/>
      <c r="AB108" s="123">
        <f t="shared" si="193"/>
        <v>0</v>
      </c>
      <c r="AC108" s="106"/>
      <c r="AD108" s="123">
        <f t="shared" si="194"/>
        <v>0</v>
      </c>
      <c r="AE108" s="106"/>
      <c r="AF108" s="123">
        <f t="shared" si="195"/>
        <v>0</v>
      </c>
      <c r="AG108" s="123"/>
      <c r="AH108" s="123">
        <f t="shared" si="196"/>
        <v>0</v>
      </c>
      <c r="AI108" s="104"/>
      <c r="AJ108" s="123">
        <f t="shared" si="197"/>
        <v>0</v>
      </c>
      <c r="AK108" s="104"/>
      <c r="AL108" s="123">
        <f t="shared" si="198"/>
        <v>0</v>
      </c>
      <c r="AM108" s="104"/>
      <c r="AN108" s="123">
        <f t="shared" si="199"/>
        <v>0</v>
      </c>
      <c r="AO108" s="104"/>
      <c r="AP108" s="123">
        <f t="shared" si="200"/>
        <v>0</v>
      </c>
      <c r="AQ108" s="104"/>
      <c r="AR108" s="123">
        <f t="shared" si="201"/>
        <v>0</v>
      </c>
      <c r="AS108" s="104"/>
      <c r="AT108" s="123">
        <f t="shared" si="202"/>
        <v>0</v>
      </c>
      <c r="AU108" s="104"/>
      <c r="AV108" s="123">
        <f t="shared" si="203"/>
        <v>0</v>
      </c>
      <c r="AW108" s="104"/>
      <c r="AX108" s="123">
        <f t="shared" si="204"/>
        <v>0</v>
      </c>
      <c r="AY108" s="104"/>
      <c r="AZ108" s="123">
        <f t="shared" si="205"/>
        <v>0</v>
      </c>
      <c r="BA108" s="104"/>
      <c r="BB108" s="123">
        <f t="shared" si="206"/>
        <v>0</v>
      </c>
      <c r="BC108" s="104"/>
      <c r="BD108" s="123">
        <f t="shared" si="207"/>
        <v>0</v>
      </c>
      <c r="BE108" s="104"/>
      <c r="BF108" s="123">
        <f t="shared" si="208"/>
        <v>0</v>
      </c>
      <c r="BG108" s="104"/>
      <c r="BH108" s="123">
        <f t="shared" si="209"/>
        <v>0</v>
      </c>
      <c r="BI108" s="104"/>
      <c r="BJ108" s="123">
        <f t="shared" si="210"/>
        <v>0</v>
      </c>
      <c r="BK108" s="104"/>
      <c r="BL108" s="123">
        <f t="shared" si="211"/>
        <v>0</v>
      </c>
      <c r="BM108" s="104"/>
      <c r="BN108" s="123">
        <f t="shared" si="212"/>
        <v>0</v>
      </c>
      <c r="BO108" s="109"/>
      <c r="BP108" s="123">
        <f t="shared" si="213"/>
        <v>0</v>
      </c>
      <c r="BQ108" s="104"/>
      <c r="BR108" s="123">
        <f t="shared" si="214"/>
        <v>0</v>
      </c>
      <c r="BS108" s="106"/>
      <c r="BT108" s="123">
        <f t="shared" si="215"/>
        <v>0</v>
      </c>
      <c r="BU108" s="104"/>
      <c r="BV108" s="123">
        <f t="shared" si="216"/>
        <v>0</v>
      </c>
      <c r="BW108" s="104"/>
      <c r="BX108" s="123">
        <f t="shared" si="217"/>
        <v>0</v>
      </c>
      <c r="BY108" s="104"/>
      <c r="BZ108" s="123">
        <f t="shared" si="218"/>
        <v>0</v>
      </c>
      <c r="CA108" s="104"/>
      <c r="CB108" s="123">
        <f t="shared" si="219"/>
        <v>0</v>
      </c>
      <c r="CC108" s="106"/>
      <c r="CD108" s="123">
        <f t="shared" si="220"/>
        <v>0</v>
      </c>
      <c r="CE108" s="104"/>
      <c r="CF108" s="123">
        <f t="shared" si="221"/>
        <v>0</v>
      </c>
      <c r="CG108" s="106"/>
      <c r="CH108" s="123">
        <f t="shared" si="222"/>
        <v>0</v>
      </c>
      <c r="CI108" s="106"/>
      <c r="CJ108" s="123">
        <f t="shared" si="223"/>
        <v>0</v>
      </c>
      <c r="CK108" s="106"/>
      <c r="CL108" s="123">
        <f t="shared" si="224"/>
        <v>0</v>
      </c>
      <c r="CM108" s="104"/>
      <c r="CN108" s="123">
        <f t="shared" si="225"/>
        <v>0</v>
      </c>
      <c r="CO108" s="104"/>
      <c r="CP108" s="123">
        <f t="shared" si="226"/>
        <v>0</v>
      </c>
      <c r="CQ108" s="106"/>
      <c r="CR108" s="123">
        <f t="shared" si="227"/>
        <v>0</v>
      </c>
      <c r="CS108" s="104"/>
      <c r="CT108" s="123">
        <f t="shared" si="228"/>
        <v>0</v>
      </c>
      <c r="CU108" s="104"/>
      <c r="CV108" s="123">
        <f t="shared" si="229"/>
        <v>0</v>
      </c>
      <c r="CW108" s="104"/>
      <c r="CX108" s="123">
        <f t="shared" si="230"/>
        <v>0</v>
      </c>
      <c r="CY108" s="104"/>
      <c r="CZ108" s="123">
        <f t="shared" si="231"/>
        <v>0</v>
      </c>
      <c r="DA108" s="104"/>
      <c r="DB108" s="123">
        <f t="shared" si="232"/>
        <v>0</v>
      </c>
      <c r="DC108" s="104"/>
      <c r="DD108" s="123">
        <f t="shared" si="233"/>
        <v>0</v>
      </c>
      <c r="DE108" s="104"/>
      <c r="DF108" s="123">
        <f t="shared" si="234"/>
        <v>0</v>
      </c>
      <c r="DG108" s="104"/>
      <c r="DH108" s="123">
        <f t="shared" si="235"/>
        <v>0</v>
      </c>
      <c r="DI108" s="104"/>
      <c r="DJ108" s="123">
        <f t="shared" si="236"/>
        <v>0</v>
      </c>
      <c r="DK108" s="104"/>
      <c r="DL108" s="123">
        <f t="shared" si="237"/>
        <v>0</v>
      </c>
      <c r="DM108" s="104"/>
      <c r="DN108" s="123">
        <f t="shared" si="238"/>
        <v>0</v>
      </c>
      <c r="DO108" s="104"/>
      <c r="DP108" s="123">
        <f t="shared" si="239"/>
        <v>0</v>
      </c>
      <c r="DQ108" s="104"/>
      <c r="DR108" s="123">
        <f t="shared" si="240"/>
        <v>0</v>
      </c>
      <c r="DS108" s="104"/>
      <c r="DT108" s="123"/>
      <c r="DU108" s="104"/>
      <c r="DV108" s="123">
        <f t="shared" si="241"/>
        <v>0</v>
      </c>
      <c r="DW108" s="104"/>
      <c r="DX108" s="123">
        <f t="shared" si="242"/>
        <v>0</v>
      </c>
      <c r="DY108" s="104"/>
      <c r="DZ108" s="123">
        <f t="shared" si="243"/>
        <v>0</v>
      </c>
      <c r="EA108" s="110"/>
      <c r="EB108" s="123">
        <f t="shared" si="244"/>
        <v>0</v>
      </c>
      <c r="EC108" s="125"/>
      <c r="ED108" s="123">
        <f t="shared" si="245"/>
        <v>0</v>
      </c>
      <c r="EE108" s="125"/>
      <c r="EF108" s="123">
        <f t="shared" si="246"/>
        <v>0</v>
      </c>
      <c r="EG108" s="125"/>
      <c r="EH108" s="123">
        <f t="shared" si="247"/>
        <v>0</v>
      </c>
      <c r="EI108" s="112">
        <f t="shared" si="130"/>
        <v>15</v>
      </c>
      <c r="EJ108" s="112">
        <f t="shared" si="130"/>
        <v>650451.02708800009</v>
      </c>
    </row>
    <row r="109" spans="1:140" s="160" customFormat="1" ht="60" hidden="1" customHeight="1" x14ac:dyDescent="0.25">
      <c r="A109" s="95"/>
      <c r="B109" s="132">
        <v>80</v>
      </c>
      <c r="C109" s="96" t="s">
        <v>341</v>
      </c>
      <c r="D109" s="149" t="s">
        <v>342</v>
      </c>
      <c r="E109" s="98">
        <v>16026</v>
      </c>
      <c r="F109" s="98">
        <v>16828</v>
      </c>
      <c r="G109" s="196">
        <v>3.82</v>
      </c>
      <c r="H109" s="176">
        <v>0.20749999999999999</v>
      </c>
      <c r="I109" s="101">
        <v>1</v>
      </c>
      <c r="J109" s="102"/>
      <c r="K109" s="150">
        <v>1.4</v>
      </c>
      <c r="L109" s="150">
        <v>1.68</v>
      </c>
      <c r="M109" s="150">
        <v>2.23</v>
      </c>
      <c r="N109" s="153">
        <v>2.57</v>
      </c>
      <c r="O109" s="104">
        <v>70</v>
      </c>
      <c r="P109" s="123">
        <f t="shared" si="248"/>
        <v>3745253.7798666665</v>
      </c>
      <c r="Q109" s="154"/>
      <c r="R109" s="123">
        <f t="shared" si="188"/>
        <v>0</v>
      </c>
      <c r="S109" s="106"/>
      <c r="T109" s="123">
        <f t="shared" si="189"/>
        <v>0</v>
      </c>
      <c r="U109" s="104"/>
      <c r="V109" s="123">
        <f t="shared" si="190"/>
        <v>0</v>
      </c>
      <c r="W109" s="104"/>
      <c r="X109" s="123">
        <f t="shared" si="191"/>
        <v>0</v>
      </c>
      <c r="Y109" s="104"/>
      <c r="Z109" s="123">
        <f t="shared" si="192"/>
        <v>0</v>
      </c>
      <c r="AA109" s="106"/>
      <c r="AB109" s="123">
        <f t="shared" si="193"/>
        <v>0</v>
      </c>
      <c r="AC109" s="106"/>
      <c r="AD109" s="123">
        <f t="shared" si="194"/>
        <v>0</v>
      </c>
      <c r="AE109" s="106"/>
      <c r="AF109" s="123">
        <f t="shared" si="195"/>
        <v>0</v>
      </c>
      <c r="AG109" s="123"/>
      <c r="AH109" s="123">
        <f t="shared" si="196"/>
        <v>0</v>
      </c>
      <c r="AI109" s="104"/>
      <c r="AJ109" s="123">
        <f t="shared" si="197"/>
        <v>0</v>
      </c>
      <c r="AK109" s="104"/>
      <c r="AL109" s="123">
        <f t="shared" si="198"/>
        <v>0</v>
      </c>
      <c r="AM109" s="104"/>
      <c r="AN109" s="123">
        <f t="shared" si="199"/>
        <v>0</v>
      </c>
      <c r="AO109" s="104"/>
      <c r="AP109" s="123">
        <f t="shared" si="200"/>
        <v>0</v>
      </c>
      <c r="AQ109" s="104"/>
      <c r="AR109" s="123">
        <f t="shared" si="201"/>
        <v>0</v>
      </c>
      <c r="AS109" s="104"/>
      <c r="AT109" s="123">
        <f t="shared" si="202"/>
        <v>0</v>
      </c>
      <c r="AU109" s="104"/>
      <c r="AV109" s="123">
        <f t="shared" si="203"/>
        <v>0</v>
      </c>
      <c r="AW109" s="104"/>
      <c r="AX109" s="123">
        <f t="shared" si="204"/>
        <v>0</v>
      </c>
      <c r="AY109" s="104"/>
      <c r="AZ109" s="123">
        <f t="shared" si="205"/>
        <v>0</v>
      </c>
      <c r="BA109" s="104"/>
      <c r="BB109" s="123">
        <f t="shared" si="206"/>
        <v>0</v>
      </c>
      <c r="BC109" s="104"/>
      <c r="BD109" s="123">
        <f t="shared" si="207"/>
        <v>0</v>
      </c>
      <c r="BE109" s="104"/>
      <c r="BF109" s="123">
        <f t="shared" si="208"/>
        <v>0</v>
      </c>
      <c r="BG109" s="104"/>
      <c r="BH109" s="123">
        <f t="shared" si="209"/>
        <v>0</v>
      </c>
      <c r="BI109" s="104"/>
      <c r="BJ109" s="123">
        <f t="shared" si="210"/>
        <v>0</v>
      </c>
      <c r="BK109" s="104"/>
      <c r="BL109" s="123">
        <f t="shared" si="211"/>
        <v>0</v>
      </c>
      <c r="BM109" s="104"/>
      <c r="BN109" s="123">
        <f t="shared" si="212"/>
        <v>0</v>
      </c>
      <c r="BO109" s="109"/>
      <c r="BP109" s="123">
        <f t="shared" si="213"/>
        <v>0</v>
      </c>
      <c r="BQ109" s="104"/>
      <c r="BR109" s="123">
        <f t="shared" si="214"/>
        <v>0</v>
      </c>
      <c r="BS109" s="106"/>
      <c r="BT109" s="123">
        <f t="shared" si="215"/>
        <v>0</v>
      </c>
      <c r="BU109" s="104"/>
      <c r="BV109" s="123">
        <f t="shared" si="216"/>
        <v>0</v>
      </c>
      <c r="BW109" s="104"/>
      <c r="BX109" s="123">
        <f t="shared" si="217"/>
        <v>0</v>
      </c>
      <c r="BY109" s="104"/>
      <c r="BZ109" s="123">
        <f t="shared" si="218"/>
        <v>0</v>
      </c>
      <c r="CA109" s="104"/>
      <c r="CB109" s="123">
        <f t="shared" si="219"/>
        <v>0</v>
      </c>
      <c r="CC109" s="106"/>
      <c r="CD109" s="123">
        <f t="shared" si="220"/>
        <v>0</v>
      </c>
      <c r="CE109" s="104"/>
      <c r="CF109" s="123">
        <f t="shared" si="221"/>
        <v>0</v>
      </c>
      <c r="CG109" s="106"/>
      <c r="CH109" s="123">
        <f t="shared" si="222"/>
        <v>0</v>
      </c>
      <c r="CI109" s="106"/>
      <c r="CJ109" s="123">
        <f t="shared" si="223"/>
        <v>0</v>
      </c>
      <c r="CK109" s="106"/>
      <c r="CL109" s="123">
        <f t="shared" si="224"/>
        <v>0</v>
      </c>
      <c r="CM109" s="104"/>
      <c r="CN109" s="123">
        <f t="shared" si="225"/>
        <v>0</v>
      </c>
      <c r="CO109" s="104"/>
      <c r="CP109" s="123">
        <f t="shared" si="226"/>
        <v>0</v>
      </c>
      <c r="CQ109" s="106"/>
      <c r="CR109" s="123">
        <f t="shared" si="227"/>
        <v>0</v>
      </c>
      <c r="CS109" s="104"/>
      <c r="CT109" s="123">
        <f t="shared" si="228"/>
        <v>0</v>
      </c>
      <c r="CU109" s="104"/>
      <c r="CV109" s="123">
        <f t="shared" si="229"/>
        <v>0</v>
      </c>
      <c r="CW109" s="104"/>
      <c r="CX109" s="123">
        <f t="shared" si="230"/>
        <v>0</v>
      </c>
      <c r="CY109" s="104"/>
      <c r="CZ109" s="123">
        <f t="shared" si="231"/>
        <v>0</v>
      </c>
      <c r="DA109" s="104"/>
      <c r="DB109" s="123">
        <f t="shared" si="232"/>
        <v>0</v>
      </c>
      <c r="DC109" s="104"/>
      <c r="DD109" s="123">
        <f t="shared" si="233"/>
        <v>0</v>
      </c>
      <c r="DE109" s="104"/>
      <c r="DF109" s="123">
        <f t="shared" si="234"/>
        <v>0</v>
      </c>
      <c r="DG109" s="104"/>
      <c r="DH109" s="123">
        <f t="shared" si="235"/>
        <v>0</v>
      </c>
      <c r="DI109" s="104"/>
      <c r="DJ109" s="123">
        <f t="shared" si="236"/>
        <v>0</v>
      </c>
      <c r="DK109" s="104"/>
      <c r="DL109" s="123">
        <f t="shared" si="237"/>
        <v>0</v>
      </c>
      <c r="DM109" s="104"/>
      <c r="DN109" s="123">
        <f t="shared" si="238"/>
        <v>0</v>
      </c>
      <c r="DO109" s="104"/>
      <c r="DP109" s="123">
        <f t="shared" si="239"/>
        <v>0</v>
      </c>
      <c r="DQ109" s="104"/>
      <c r="DR109" s="123">
        <f t="shared" si="240"/>
        <v>0</v>
      </c>
      <c r="DS109" s="104"/>
      <c r="DT109" s="123"/>
      <c r="DU109" s="104"/>
      <c r="DV109" s="123">
        <f t="shared" si="241"/>
        <v>0</v>
      </c>
      <c r="DW109" s="104"/>
      <c r="DX109" s="123">
        <f t="shared" si="242"/>
        <v>0</v>
      </c>
      <c r="DY109" s="104"/>
      <c r="DZ109" s="123">
        <f t="shared" si="243"/>
        <v>0</v>
      </c>
      <c r="EA109" s="110"/>
      <c r="EB109" s="123">
        <f t="shared" si="244"/>
        <v>0</v>
      </c>
      <c r="EC109" s="125"/>
      <c r="ED109" s="123">
        <f t="shared" si="245"/>
        <v>0</v>
      </c>
      <c r="EE109" s="125"/>
      <c r="EF109" s="123">
        <f t="shared" si="246"/>
        <v>0</v>
      </c>
      <c r="EG109" s="125"/>
      <c r="EH109" s="123">
        <f t="shared" si="247"/>
        <v>0</v>
      </c>
      <c r="EI109" s="112">
        <f t="shared" si="130"/>
        <v>70</v>
      </c>
      <c r="EJ109" s="112">
        <f t="shared" si="130"/>
        <v>3745253.7798666665</v>
      </c>
    </row>
    <row r="110" spans="1:140" s="160" customFormat="1" ht="60" hidden="1" customHeight="1" x14ac:dyDescent="0.25">
      <c r="A110" s="95"/>
      <c r="B110" s="132">
        <v>81</v>
      </c>
      <c r="C110" s="96" t="s">
        <v>343</v>
      </c>
      <c r="D110" s="149" t="s">
        <v>344</v>
      </c>
      <c r="E110" s="98">
        <v>16026</v>
      </c>
      <c r="F110" s="98">
        <v>16828</v>
      </c>
      <c r="G110" s="196">
        <v>5.49</v>
      </c>
      <c r="H110" s="176">
        <v>0.307</v>
      </c>
      <c r="I110" s="101">
        <v>1</v>
      </c>
      <c r="J110" s="102"/>
      <c r="K110" s="150">
        <v>1.4</v>
      </c>
      <c r="L110" s="150">
        <v>1.68</v>
      </c>
      <c r="M110" s="150">
        <v>2.23</v>
      </c>
      <c r="N110" s="153">
        <v>2.57</v>
      </c>
      <c r="O110" s="104">
        <v>100</v>
      </c>
      <c r="P110" s="123">
        <f t="shared" si="248"/>
        <v>6981725.6712000016</v>
      </c>
      <c r="Q110" s="154"/>
      <c r="R110" s="123">
        <f t="shared" si="188"/>
        <v>0</v>
      </c>
      <c r="S110" s="106"/>
      <c r="T110" s="123">
        <f t="shared" si="189"/>
        <v>0</v>
      </c>
      <c r="U110" s="104"/>
      <c r="V110" s="123">
        <f t="shared" si="190"/>
        <v>0</v>
      </c>
      <c r="W110" s="104"/>
      <c r="X110" s="123">
        <f t="shared" si="191"/>
        <v>0</v>
      </c>
      <c r="Y110" s="104"/>
      <c r="Z110" s="123">
        <f t="shared" si="192"/>
        <v>0</v>
      </c>
      <c r="AA110" s="106"/>
      <c r="AB110" s="123">
        <f t="shared" si="193"/>
        <v>0</v>
      </c>
      <c r="AC110" s="106"/>
      <c r="AD110" s="123">
        <f t="shared" si="194"/>
        <v>0</v>
      </c>
      <c r="AE110" s="106"/>
      <c r="AF110" s="123">
        <f t="shared" si="195"/>
        <v>0</v>
      </c>
      <c r="AG110" s="123"/>
      <c r="AH110" s="123">
        <f t="shared" si="196"/>
        <v>0</v>
      </c>
      <c r="AI110" s="104"/>
      <c r="AJ110" s="123">
        <f t="shared" si="197"/>
        <v>0</v>
      </c>
      <c r="AK110" s="104"/>
      <c r="AL110" s="123">
        <f t="shared" si="198"/>
        <v>0</v>
      </c>
      <c r="AM110" s="104"/>
      <c r="AN110" s="123">
        <f t="shared" si="199"/>
        <v>0</v>
      </c>
      <c r="AO110" s="104"/>
      <c r="AP110" s="123">
        <f t="shared" si="200"/>
        <v>0</v>
      </c>
      <c r="AQ110" s="104"/>
      <c r="AR110" s="123">
        <f t="shared" si="201"/>
        <v>0</v>
      </c>
      <c r="AS110" s="104"/>
      <c r="AT110" s="123">
        <f t="shared" si="202"/>
        <v>0</v>
      </c>
      <c r="AU110" s="104"/>
      <c r="AV110" s="123">
        <f t="shared" si="203"/>
        <v>0</v>
      </c>
      <c r="AW110" s="104"/>
      <c r="AX110" s="123">
        <f t="shared" si="204"/>
        <v>0</v>
      </c>
      <c r="AY110" s="104"/>
      <c r="AZ110" s="123">
        <f t="shared" si="205"/>
        <v>0</v>
      </c>
      <c r="BA110" s="104"/>
      <c r="BB110" s="123">
        <f t="shared" si="206"/>
        <v>0</v>
      </c>
      <c r="BC110" s="104"/>
      <c r="BD110" s="123">
        <f t="shared" si="207"/>
        <v>0</v>
      </c>
      <c r="BE110" s="104"/>
      <c r="BF110" s="123">
        <f t="shared" si="208"/>
        <v>0</v>
      </c>
      <c r="BG110" s="104"/>
      <c r="BH110" s="123">
        <f t="shared" si="209"/>
        <v>0</v>
      </c>
      <c r="BI110" s="104"/>
      <c r="BJ110" s="123">
        <f t="shared" si="210"/>
        <v>0</v>
      </c>
      <c r="BK110" s="104"/>
      <c r="BL110" s="123">
        <f t="shared" si="211"/>
        <v>0</v>
      </c>
      <c r="BM110" s="104"/>
      <c r="BN110" s="123">
        <f t="shared" si="212"/>
        <v>0</v>
      </c>
      <c r="BO110" s="109"/>
      <c r="BP110" s="123">
        <f t="shared" si="213"/>
        <v>0</v>
      </c>
      <c r="BQ110" s="104"/>
      <c r="BR110" s="123">
        <f t="shared" si="214"/>
        <v>0</v>
      </c>
      <c r="BS110" s="106"/>
      <c r="BT110" s="123">
        <f t="shared" si="215"/>
        <v>0</v>
      </c>
      <c r="BU110" s="104"/>
      <c r="BV110" s="123">
        <f t="shared" si="216"/>
        <v>0</v>
      </c>
      <c r="BW110" s="104"/>
      <c r="BX110" s="123">
        <f t="shared" si="217"/>
        <v>0</v>
      </c>
      <c r="BY110" s="104"/>
      <c r="BZ110" s="123">
        <f t="shared" si="218"/>
        <v>0</v>
      </c>
      <c r="CA110" s="104"/>
      <c r="CB110" s="123">
        <f t="shared" si="219"/>
        <v>0</v>
      </c>
      <c r="CC110" s="106"/>
      <c r="CD110" s="123">
        <f t="shared" si="220"/>
        <v>0</v>
      </c>
      <c r="CE110" s="104"/>
      <c r="CF110" s="123">
        <f t="shared" si="221"/>
        <v>0</v>
      </c>
      <c r="CG110" s="106"/>
      <c r="CH110" s="123">
        <f t="shared" si="222"/>
        <v>0</v>
      </c>
      <c r="CI110" s="106"/>
      <c r="CJ110" s="123">
        <f t="shared" si="223"/>
        <v>0</v>
      </c>
      <c r="CK110" s="106"/>
      <c r="CL110" s="123">
        <f t="shared" si="224"/>
        <v>0</v>
      </c>
      <c r="CM110" s="104"/>
      <c r="CN110" s="123">
        <f t="shared" si="225"/>
        <v>0</v>
      </c>
      <c r="CO110" s="104"/>
      <c r="CP110" s="123">
        <f t="shared" si="226"/>
        <v>0</v>
      </c>
      <c r="CQ110" s="106"/>
      <c r="CR110" s="123">
        <f t="shared" si="227"/>
        <v>0</v>
      </c>
      <c r="CS110" s="104"/>
      <c r="CT110" s="123">
        <f t="shared" si="228"/>
        <v>0</v>
      </c>
      <c r="CU110" s="104"/>
      <c r="CV110" s="123">
        <f t="shared" si="229"/>
        <v>0</v>
      </c>
      <c r="CW110" s="104"/>
      <c r="CX110" s="123">
        <f t="shared" si="230"/>
        <v>0</v>
      </c>
      <c r="CY110" s="104"/>
      <c r="CZ110" s="123">
        <f t="shared" si="231"/>
        <v>0</v>
      </c>
      <c r="DA110" s="104"/>
      <c r="DB110" s="123">
        <f t="shared" si="232"/>
        <v>0</v>
      </c>
      <c r="DC110" s="104"/>
      <c r="DD110" s="123">
        <f t="shared" si="233"/>
        <v>0</v>
      </c>
      <c r="DE110" s="104"/>
      <c r="DF110" s="123">
        <f t="shared" si="234"/>
        <v>0</v>
      </c>
      <c r="DG110" s="104"/>
      <c r="DH110" s="123">
        <f t="shared" si="235"/>
        <v>0</v>
      </c>
      <c r="DI110" s="104"/>
      <c r="DJ110" s="123">
        <f t="shared" si="236"/>
        <v>0</v>
      </c>
      <c r="DK110" s="104"/>
      <c r="DL110" s="123">
        <f t="shared" si="237"/>
        <v>0</v>
      </c>
      <c r="DM110" s="104"/>
      <c r="DN110" s="123">
        <f t="shared" si="238"/>
        <v>0</v>
      </c>
      <c r="DO110" s="104"/>
      <c r="DP110" s="123">
        <f t="shared" si="239"/>
        <v>0</v>
      </c>
      <c r="DQ110" s="104"/>
      <c r="DR110" s="123">
        <f t="shared" si="240"/>
        <v>0</v>
      </c>
      <c r="DS110" s="104"/>
      <c r="DT110" s="123"/>
      <c r="DU110" s="104"/>
      <c r="DV110" s="123">
        <f t="shared" si="241"/>
        <v>0</v>
      </c>
      <c r="DW110" s="104"/>
      <c r="DX110" s="123">
        <f t="shared" si="242"/>
        <v>0</v>
      </c>
      <c r="DY110" s="104"/>
      <c r="DZ110" s="123">
        <f t="shared" si="243"/>
        <v>0</v>
      </c>
      <c r="EA110" s="110"/>
      <c r="EB110" s="123">
        <f t="shared" si="244"/>
        <v>0</v>
      </c>
      <c r="EC110" s="125"/>
      <c r="ED110" s="123">
        <f t="shared" si="245"/>
        <v>0</v>
      </c>
      <c r="EE110" s="125"/>
      <c r="EF110" s="123">
        <f t="shared" si="246"/>
        <v>0</v>
      </c>
      <c r="EG110" s="125"/>
      <c r="EH110" s="123">
        <f t="shared" si="247"/>
        <v>0</v>
      </c>
      <c r="EI110" s="112">
        <f t="shared" si="130"/>
        <v>100</v>
      </c>
      <c r="EJ110" s="112">
        <f t="shared" si="130"/>
        <v>6981725.6712000016</v>
      </c>
    </row>
    <row r="111" spans="1:140" s="160" customFormat="1" ht="60" hidden="1" customHeight="1" x14ac:dyDescent="0.25">
      <c r="A111" s="95"/>
      <c r="B111" s="132">
        <v>82</v>
      </c>
      <c r="C111" s="96" t="s">
        <v>345</v>
      </c>
      <c r="D111" s="149" t="s">
        <v>346</v>
      </c>
      <c r="E111" s="98">
        <v>16026</v>
      </c>
      <c r="F111" s="98">
        <v>16828</v>
      </c>
      <c r="G111" s="196">
        <v>8.02</v>
      </c>
      <c r="H111" s="176">
        <v>0.37880000000000003</v>
      </c>
      <c r="I111" s="101">
        <v>1</v>
      </c>
      <c r="J111" s="102"/>
      <c r="K111" s="150">
        <v>1.4</v>
      </c>
      <c r="L111" s="150">
        <v>1.68</v>
      </c>
      <c r="M111" s="150">
        <v>2.23</v>
      </c>
      <c r="N111" s="153">
        <v>2.57</v>
      </c>
      <c r="O111" s="104">
        <v>40</v>
      </c>
      <c r="P111" s="123">
        <f t="shared" si="248"/>
        <v>3781271.0714026662</v>
      </c>
      <c r="Q111" s="154"/>
      <c r="R111" s="123">
        <f t="shared" si="188"/>
        <v>0</v>
      </c>
      <c r="S111" s="106"/>
      <c r="T111" s="123">
        <f t="shared" si="189"/>
        <v>0</v>
      </c>
      <c r="U111" s="104"/>
      <c r="V111" s="123">
        <f t="shared" si="190"/>
        <v>0</v>
      </c>
      <c r="W111" s="104"/>
      <c r="X111" s="123">
        <f t="shared" si="191"/>
        <v>0</v>
      </c>
      <c r="Y111" s="104"/>
      <c r="Z111" s="123">
        <f t="shared" si="192"/>
        <v>0</v>
      </c>
      <c r="AA111" s="106"/>
      <c r="AB111" s="123">
        <f t="shared" si="193"/>
        <v>0</v>
      </c>
      <c r="AC111" s="106"/>
      <c r="AD111" s="123">
        <f t="shared" si="194"/>
        <v>0</v>
      </c>
      <c r="AE111" s="106"/>
      <c r="AF111" s="123">
        <f t="shared" si="195"/>
        <v>0</v>
      </c>
      <c r="AG111" s="123"/>
      <c r="AH111" s="123">
        <f t="shared" si="196"/>
        <v>0</v>
      </c>
      <c r="AI111" s="104"/>
      <c r="AJ111" s="123">
        <f t="shared" si="197"/>
        <v>0</v>
      </c>
      <c r="AK111" s="104"/>
      <c r="AL111" s="123">
        <f t="shared" si="198"/>
        <v>0</v>
      </c>
      <c r="AM111" s="104"/>
      <c r="AN111" s="123">
        <f t="shared" si="199"/>
        <v>0</v>
      </c>
      <c r="AO111" s="104"/>
      <c r="AP111" s="123">
        <f t="shared" si="200"/>
        <v>0</v>
      </c>
      <c r="AQ111" s="104"/>
      <c r="AR111" s="123">
        <f t="shared" si="201"/>
        <v>0</v>
      </c>
      <c r="AS111" s="104"/>
      <c r="AT111" s="123">
        <f t="shared" si="202"/>
        <v>0</v>
      </c>
      <c r="AU111" s="104"/>
      <c r="AV111" s="123">
        <f t="shared" si="203"/>
        <v>0</v>
      </c>
      <c r="AW111" s="104"/>
      <c r="AX111" s="123">
        <f t="shared" si="204"/>
        <v>0</v>
      </c>
      <c r="AY111" s="104"/>
      <c r="AZ111" s="123">
        <f t="shared" si="205"/>
        <v>0</v>
      </c>
      <c r="BA111" s="104"/>
      <c r="BB111" s="123">
        <f t="shared" si="206"/>
        <v>0</v>
      </c>
      <c r="BC111" s="104"/>
      <c r="BD111" s="123">
        <f t="shared" si="207"/>
        <v>0</v>
      </c>
      <c r="BE111" s="104"/>
      <c r="BF111" s="123">
        <f t="shared" si="208"/>
        <v>0</v>
      </c>
      <c r="BG111" s="104"/>
      <c r="BH111" s="123">
        <f t="shared" si="209"/>
        <v>0</v>
      </c>
      <c r="BI111" s="104"/>
      <c r="BJ111" s="123">
        <f t="shared" si="210"/>
        <v>0</v>
      </c>
      <c r="BK111" s="104"/>
      <c r="BL111" s="123">
        <f t="shared" si="211"/>
        <v>0</v>
      </c>
      <c r="BM111" s="104"/>
      <c r="BN111" s="123">
        <f t="shared" si="212"/>
        <v>0</v>
      </c>
      <c r="BO111" s="109"/>
      <c r="BP111" s="123">
        <f t="shared" si="213"/>
        <v>0</v>
      </c>
      <c r="BQ111" s="104"/>
      <c r="BR111" s="123">
        <f t="shared" si="214"/>
        <v>0</v>
      </c>
      <c r="BS111" s="106"/>
      <c r="BT111" s="123">
        <f t="shared" si="215"/>
        <v>0</v>
      </c>
      <c r="BU111" s="104"/>
      <c r="BV111" s="123">
        <f t="shared" si="216"/>
        <v>0</v>
      </c>
      <c r="BW111" s="104"/>
      <c r="BX111" s="123">
        <f t="shared" si="217"/>
        <v>0</v>
      </c>
      <c r="BY111" s="104"/>
      <c r="BZ111" s="123">
        <f t="shared" si="218"/>
        <v>0</v>
      </c>
      <c r="CA111" s="104"/>
      <c r="CB111" s="123">
        <f t="shared" si="219"/>
        <v>0</v>
      </c>
      <c r="CC111" s="106"/>
      <c r="CD111" s="123">
        <f t="shared" si="220"/>
        <v>0</v>
      </c>
      <c r="CE111" s="104"/>
      <c r="CF111" s="123">
        <f t="shared" si="221"/>
        <v>0</v>
      </c>
      <c r="CG111" s="106"/>
      <c r="CH111" s="123">
        <f t="shared" si="222"/>
        <v>0</v>
      </c>
      <c r="CI111" s="106"/>
      <c r="CJ111" s="123">
        <f t="shared" si="223"/>
        <v>0</v>
      </c>
      <c r="CK111" s="106"/>
      <c r="CL111" s="123">
        <f t="shared" si="224"/>
        <v>0</v>
      </c>
      <c r="CM111" s="104"/>
      <c r="CN111" s="123">
        <f t="shared" si="225"/>
        <v>0</v>
      </c>
      <c r="CO111" s="104"/>
      <c r="CP111" s="123">
        <f t="shared" si="226"/>
        <v>0</v>
      </c>
      <c r="CQ111" s="106"/>
      <c r="CR111" s="123">
        <f t="shared" si="227"/>
        <v>0</v>
      </c>
      <c r="CS111" s="104"/>
      <c r="CT111" s="123">
        <f t="shared" si="228"/>
        <v>0</v>
      </c>
      <c r="CU111" s="104"/>
      <c r="CV111" s="123">
        <f t="shared" si="229"/>
        <v>0</v>
      </c>
      <c r="CW111" s="104"/>
      <c r="CX111" s="123">
        <f t="shared" si="230"/>
        <v>0</v>
      </c>
      <c r="CY111" s="104"/>
      <c r="CZ111" s="123">
        <f t="shared" si="231"/>
        <v>0</v>
      </c>
      <c r="DA111" s="104"/>
      <c r="DB111" s="123">
        <f t="shared" si="232"/>
        <v>0</v>
      </c>
      <c r="DC111" s="104"/>
      <c r="DD111" s="123">
        <f t="shared" si="233"/>
        <v>0</v>
      </c>
      <c r="DE111" s="104"/>
      <c r="DF111" s="123">
        <f t="shared" si="234"/>
        <v>0</v>
      </c>
      <c r="DG111" s="104"/>
      <c r="DH111" s="123">
        <f t="shared" si="235"/>
        <v>0</v>
      </c>
      <c r="DI111" s="104"/>
      <c r="DJ111" s="123">
        <f t="shared" si="236"/>
        <v>0</v>
      </c>
      <c r="DK111" s="104"/>
      <c r="DL111" s="123">
        <f t="shared" si="237"/>
        <v>0</v>
      </c>
      <c r="DM111" s="104"/>
      <c r="DN111" s="123">
        <f t="shared" si="238"/>
        <v>0</v>
      </c>
      <c r="DO111" s="104"/>
      <c r="DP111" s="123">
        <f t="shared" si="239"/>
        <v>0</v>
      </c>
      <c r="DQ111" s="104"/>
      <c r="DR111" s="123">
        <f t="shared" si="240"/>
        <v>0</v>
      </c>
      <c r="DS111" s="104"/>
      <c r="DT111" s="123"/>
      <c r="DU111" s="104"/>
      <c r="DV111" s="123">
        <f t="shared" si="241"/>
        <v>0</v>
      </c>
      <c r="DW111" s="104"/>
      <c r="DX111" s="123">
        <f t="shared" si="242"/>
        <v>0</v>
      </c>
      <c r="DY111" s="104"/>
      <c r="DZ111" s="123">
        <f t="shared" si="243"/>
        <v>0</v>
      </c>
      <c r="EA111" s="110"/>
      <c r="EB111" s="123">
        <f t="shared" si="244"/>
        <v>0</v>
      </c>
      <c r="EC111" s="125"/>
      <c r="ED111" s="123">
        <f t="shared" si="245"/>
        <v>0</v>
      </c>
      <c r="EE111" s="125"/>
      <c r="EF111" s="123">
        <f t="shared" si="246"/>
        <v>0</v>
      </c>
      <c r="EG111" s="125"/>
      <c r="EH111" s="123">
        <f t="shared" si="247"/>
        <v>0</v>
      </c>
      <c r="EI111" s="112">
        <f t="shared" si="130"/>
        <v>40</v>
      </c>
      <c r="EJ111" s="112">
        <f t="shared" si="130"/>
        <v>3781271.0714026662</v>
      </c>
    </row>
    <row r="112" spans="1:140" s="160" customFormat="1" ht="60" hidden="1" customHeight="1" x14ac:dyDescent="0.25">
      <c r="A112" s="95"/>
      <c r="B112" s="132">
        <v>83</v>
      </c>
      <c r="C112" s="96" t="s">
        <v>347</v>
      </c>
      <c r="D112" s="149" t="s">
        <v>348</v>
      </c>
      <c r="E112" s="98">
        <v>16026</v>
      </c>
      <c r="F112" s="98">
        <v>16828</v>
      </c>
      <c r="G112" s="196">
        <v>24.85</v>
      </c>
      <c r="H112" s="176">
        <v>8.2000000000000007E-3</v>
      </c>
      <c r="I112" s="101">
        <v>1</v>
      </c>
      <c r="J112" s="102"/>
      <c r="K112" s="150">
        <v>1.4</v>
      </c>
      <c r="L112" s="150">
        <v>1.68</v>
      </c>
      <c r="M112" s="150">
        <v>2.23</v>
      </c>
      <c r="N112" s="153">
        <v>2.57</v>
      </c>
      <c r="O112" s="104">
        <v>10</v>
      </c>
      <c r="P112" s="123">
        <f t="shared" si="248"/>
        <v>4122143.5656800005</v>
      </c>
      <c r="Q112" s="154"/>
      <c r="R112" s="123">
        <f t="shared" si="188"/>
        <v>0</v>
      </c>
      <c r="S112" s="106"/>
      <c r="T112" s="123">
        <f t="shared" si="189"/>
        <v>0</v>
      </c>
      <c r="U112" s="104"/>
      <c r="V112" s="123">
        <f t="shared" si="190"/>
        <v>0</v>
      </c>
      <c r="W112" s="104"/>
      <c r="X112" s="123">
        <f t="shared" si="191"/>
        <v>0</v>
      </c>
      <c r="Y112" s="104"/>
      <c r="Z112" s="123">
        <f t="shared" si="192"/>
        <v>0</v>
      </c>
      <c r="AA112" s="106"/>
      <c r="AB112" s="123">
        <f t="shared" si="193"/>
        <v>0</v>
      </c>
      <c r="AC112" s="106"/>
      <c r="AD112" s="123">
        <f t="shared" si="194"/>
        <v>0</v>
      </c>
      <c r="AE112" s="106"/>
      <c r="AF112" s="123">
        <f t="shared" si="195"/>
        <v>0</v>
      </c>
      <c r="AG112" s="123"/>
      <c r="AH112" s="123">
        <f t="shared" si="196"/>
        <v>0</v>
      </c>
      <c r="AI112" s="104"/>
      <c r="AJ112" s="123">
        <f t="shared" si="197"/>
        <v>0</v>
      </c>
      <c r="AK112" s="104"/>
      <c r="AL112" s="123">
        <f t="shared" si="198"/>
        <v>0</v>
      </c>
      <c r="AM112" s="104"/>
      <c r="AN112" s="123">
        <f t="shared" si="199"/>
        <v>0</v>
      </c>
      <c r="AO112" s="104"/>
      <c r="AP112" s="123">
        <f t="shared" si="200"/>
        <v>0</v>
      </c>
      <c r="AQ112" s="104"/>
      <c r="AR112" s="123">
        <f t="shared" si="201"/>
        <v>0</v>
      </c>
      <c r="AS112" s="104"/>
      <c r="AT112" s="123">
        <f t="shared" si="202"/>
        <v>0</v>
      </c>
      <c r="AU112" s="104"/>
      <c r="AV112" s="123">
        <f t="shared" si="203"/>
        <v>0</v>
      </c>
      <c r="AW112" s="104"/>
      <c r="AX112" s="123">
        <f t="shared" si="204"/>
        <v>0</v>
      </c>
      <c r="AY112" s="104"/>
      <c r="AZ112" s="123">
        <f t="shared" si="205"/>
        <v>0</v>
      </c>
      <c r="BA112" s="104"/>
      <c r="BB112" s="123">
        <f t="shared" si="206"/>
        <v>0</v>
      </c>
      <c r="BC112" s="104"/>
      <c r="BD112" s="123">
        <f t="shared" si="207"/>
        <v>0</v>
      </c>
      <c r="BE112" s="104"/>
      <c r="BF112" s="123">
        <f t="shared" si="208"/>
        <v>0</v>
      </c>
      <c r="BG112" s="104"/>
      <c r="BH112" s="123">
        <f t="shared" si="209"/>
        <v>0</v>
      </c>
      <c r="BI112" s="104"/>
      <c r="BJ112" s="123">
        <f t="shared" si="210"/>
        <v>0</v>
      </c>
      <c r="BK112" s="104"/>
      <c r="BL112" s="123">
        <f t="shared" si="211"/>
        <v>0</v>
      </c>
      <c r="BM112" s="104"/>
      <c r="BN112" s="123">
        <f t="shared" si="212"/>
        <v>0</v>
      </c>
      <c r="BO112" s="109"/>
      <c r="BP112" s="123">
        <f t="shared" si="213"/>
        <v>0</v>
      </c>
      <c r="BQ112" s="104"/>
      <c r="BR112" s="123">
        <f t="shared" si="214"/>
        <v>0</v>
      </c>
      <c r="BS112" s="106"/>
      <c r="BT112" s="123">
        <f>(BS112/12*2*$E112*$G112*((1-$H112)+$H112*$K112*$I112*BT$10))+(BS112/12*10*$F112*$G112*((1-$H112)+$H112*$K112*$I112*BT$10))</f>
        <v>0</v>
      </c>
      <c r="BU112" s="104"/>
      <c r="BV112" s="123">
        <f t="shared" si="216"/>
        <v>0</v>
      </c>
      <c r="BW112" s="104"/>
      <c r="BX112" s="123">
        <f t="shared" si="217"/>
        <v>0</v>
      </c>
      <c r="BY112" s="104"/>
      <c r="BZ112" s="123">
        <f t="shared" si="218"/>
        <v>0</v>
      </c>
      <c r="CA112" s="104"/>
      <c r="CB112" s="123">
        <f t="shared" si="219"/>
        <v>0</v>
      </c>
      <c r="CC112" s="106"/>
      <c r="CD112" s="123">
        <f t="shared" si="220"/>
        <v>0</v>
      </c>
      <c r="CE112" s="104"/>
      <c r="CF112" s="123">
        <f t="shared" si="221"/>
        <v>0</v>
      </c>
      <c r="CG112" s="106"/>
      <c r="CH112" s="123">
        <f t="shared" si="222"/>
        <v>0</v>
      </c>
      <c r="CI112" s="106"/>
      <c r="CJ112" s="123">
        <f t="shared" si="223"/>
        <v>0</v>
      </c>
      <c r="CK112" s="106"/>
      <c r="CL112" s="123">
        <f t="shared" si="224"/>
        <v>0</v>
      </c>
      <c r="CM112" s="104"/>
      <c r="CN112" s="123">
        <f t="shared" si="225"/>
        <v>0</v>
      </c>
      <c r="CO112" s="104"/>
      <c r="CP112" s="123">
        <f t="shared" si="226"/>
        <v>0</v>
      </c>
      <c r="CQ112" s="106"/>
      <c r="CR112" s="123">
        <f t="shared" si="227"/>
        <v>0</v>
      </c>
      <c r="CS112" s="104"/>
      <c r="CT112" s="123">
        <f t="shared" si="228"/>
        <v>0</v>
      </c>
      <c r="CU112" s="104"/>
      <c r="CV112" s="123">
        <f t="shared" si="229"/>
        <v>0</v>
      </c>
      <c r="CW112" s="104"/>
      <c r="CX112" s="123">
        <f t="shared" si="230"/>
        <v>0</v>
      </c>
      <c r="CY112" s="104"/>
      <c r="CZ112" s="123">
        <f t="shared" si="231"/>
        <v>0</v>
      </c>
      <c r="DA112" s="104"/>
      <c r="DB112" s="123">
        <f t="shared" si="232"/>
        <v>0</v>
      </c>
      <c r="DC112" s="104"/>
      <c r="DD112" s="123">
        <f t="shared" si="233"/>
        <v>0</v>
      </c>
      <c r="DE112" s="104"/>
      <c r="DF112" s="123">
        <f t="shared" si="234"/>
        <v>0</v>
      </c>
      <c r="DG112" s="104"/>
      <c r="DH112" s="123">
        <f t="shared" si="235"/>
        <v>0</v>
      </c>
      <c r="DI112" s="104"/>
      <c r="DJ112" s="123">
        <f t="shared" si="236"/>
        <v>0</v>
      </c>
      <c r="DK112" s="104"/>
      <c r="DL112" s="123">
        <f t="shared" si="237"/>
        <v>0</v>
      </c>
      <c r="DM112" s="104"/>
      <c r="DN112" s="123">
        <f t="shared" si="238"/>
        <v>0</v>
      </c>
      <c r="DO112" s="104"/>
      <c r="DP112" s="123">
        <f t="shared" si="239"/>
        <v>0</v>
      </c>
      <c r="DQ112" s="104"/>
      <c r="DR112" s="123">
        <f t="shared" si="240"/>
        <v>0</v>
      </c>
      <c r="DS112" s="104"/>
      <c r="DT112" s="123"/>
      <c r="DU112" s="104"/>
      <c r="DV112" s="123">
        <f t="shared" si="241"/>
        <v>0</v>
      </c>
      <c r="DW112" s="104"/>
      <c r="DX112" s="123">
        <f t="shared" si="242"/>
        <v>0</v>
      </c>
      <c r="DY112" s="104"/>
      <c r="DZ112" s="123">
        <f t="shared" si="243"/>
        <v>0</v>
      </c>
      <c r="EA112" s="110"/>
      <c r="EB112" s="123">
        <f t="shared" si="244"/>
        <v>0</v>
      </c>
      <c r="EC112" s="125"/>
      <c r="ED112" s="123">
        <f t="shared" si="245"/>
        <v>0</v>
      </c>
      <c r="EE112" s="125"/>
      <c r="EF112" s="123">
        <f t="shared" si="246"/>
        <v>0</v>
      </c>
      <c r="EG112" s="125"/>
      <c r="EH112" s="123">
        <f t="shared" si="247"/>
        <v>0</v>
      </c>
      <c r="EI112" s="112">
        <f t="shared" si="130"/>
        <v>10</v>
      </c>
      <c r="EJ112" s="112">
        <f t="shared" si="130"/>
        <v>4122143.5656800005</v>
      </c>
    </row>
    <row r="113" spans="1:140" s="160" customFormat="1" ht="60" hidden="1" customHeight="1" x14ac:dyDescent="0.25">
      <c r="A113" s="95"/>
      <c r="B113" s="132">
        <v>84</v>
      </c>
      <c r="C113" s="96" t="s">
        <v>349</v>
      </c>
      <c r="D113" s="149" t="s">
        <v>350</v>
      </c>
      <c r="E113" s="98">
        <v>16026</v>
      </c>
      <c r="F113" s="98">
        <v>16828</v>
      </c>
      <c r="G113" s="196">
        <v>25.68</v>
      </c>
      <c r="H113" s="176">
        <v>2.5100000000000001E-2</v>
      </c>
      <c r="I113" s="101">
        <v>1</v>
      </c>
      <c r="J113" s="102"/>
      <c r="K113" s="150">
        <v>1.4</v>
      </c>
      <c r="L113" s="150">
        <v>1.68</v>
      </c>
      <c r="M113" s="150">
        <v>2.23</v>
      </c>
      <c r="N113" s="153">
        <v>2.57</v>
      </c>
      <c r="O113" s="104">
        <v>50</v>
      </c>
      <c r="P113" s="123">
        <f t="shared" si="248"/>
        <v>21018007.22656</v>
      </c>
      <c r="Q113" s="154"/>
      <c r="R113" s="123">
        <f t="shared" si="188"/>
        <v>0</v>
      </c>
      <c r="S113" s="106"/>
      <c r="T113" s="123">
        <f t="shared" si="189"/>
        <v>0</v>
      </c>
      <c r="U113" s="104"/>
      <c r="V113" s="123">
        <f t="shared" si="190"/>
        <v>0</v>
      </c>
      <c r="W113" s="104"/>
      <c r="X113" s="123">
        <f t="shared" si="191"/>
        <v>0</v>
      </c>
      <c r="Y113" s="104"/>
      <c r="Z113" s="123">
        <f t="shared" si="192"/>
        <v>0</v>
      </c>
      <c r="AA113" s="106"/>
      <c r="AB113" s="123">
        <f t="shared" si="193"/>
        <v>0</v>
      </c>
      <c r="AC113" s="106"/>
      <c r="AD113" s="123">
        <f t="shared" si="194"/>
        <v>0</v>
      </c>
      <c r="AE113" s="106"/>
      <c r="AF113" s="123">
        <f t="shared" si="195"/>
        <v>0</v>
      </c>
      <c r="AG113" s="123"/>
      <c r="AH113" s="123">
        <f t="shared" si="196"/>
        <v>0</v>
      </c>
      <c r="AI113" s="104"/>
      <c r="AJ113" s="123">
        <f t="shared" si="197"/>
        <v>0</v>
      </c>
      <c r="AK113" s="104"/>
      <c r="AL113" s="123">
        <f t="shared" si="198"/>
        <v>0</v>
      </c>
      <c r="AM113" s="104"/>
      <c r="AN113" s="123">
        <f t="shared" si="199"/>
        <v>0</v>
      </c>
      <c r="AO113" s="104"/>
      <c r="AP113" s="123">
        <f t="shared" si="200"/>
        <v>0</v>
      </c>
      <c r="AQ113" s="104"/>
      <c r="AR113" s="123">
        <f t="shared" si="201"/>
        <v>0</v>
      </c>
      <c r="AS113" s="104"/>
      <c r="AT113" s="123">
        <f t="shared" si="202"/>
        <v>0</v>
      </c>
      <c r="AU113" s="104"/>
      <c r="AV113" s="123">
        <f t="shared" si="203"/>
        <v>0</v>
      </c>
      <c r="AW113" s="104"/>
      <c r="AX113" s="123">
        <f t="shared" si="204"/>
        <v>0</v>
      </c>
      <c r="AY113" s="104"/>
      <c r="AZ113" s="123">
        <f t="shared" si="205"/>
        <v>0</v>
      </c>
      <c r="BA113" s="104"/>
      <c r="BB113" s="123">
        <f t="shared" si="206"/>
        <v>0</v>
      </c>
      <c r="BC113" s="104"/>
      <c r="BD113" s="123">
        <f t="shared" si="207"/>
        <v>0</v>
      </c>
      <c r="BE113" s="104"/>
      <c r="BF113" s="123">
        <f t="shared" si="208"/>
        <v>0</v>
      </c>
      <c r="BG113" s="104"/>
      <c r="BH113" s="123">
        <f t="shared" si="209"/>
        <v>0</v>
      </c>
      <c r="BI113" s="104"/>
      <c r="BJ113" s="123">
        <f t="shared" si="210"/>
        <v>0</v>
      </c>
      <c r="BK113" s="104"/>
      <c r="BL113" s="123">
        <f t="shared" si="211"/>
        <v>0</v>
      </c>
      <c r="BM113" s="104"/>
      <c r="BN113" s="123">
        <f t="shared" si="212"/>
        <v>0</v>
      </c>
      <c r="BO113" s="109"/>
      <c r="BP113" s="123">
        <f t="shared" si="213"/>
        <v>0</v>
      </c>
      <c r="BQ113" s="104"/>
      <c r="BR113" s="123">
        <f t="shared" si="214"/>
        <v>0</v>
      </c>
      <c r="BS113" s="106"/>
      <c r="BT113" s="123">
        <f t="shared" si="215"/>
        <v>0</v>
      </c>
      <c r="BU113" s="104"/>
      <c r="BV113" s="123">
        <f t="shared" si="216"/>
        <v>0</v>
      </c>
      <c r="BW113" s="104"/>
      <c r="BX113" s="123">
        <f t="shared" si="217"/>
        <v>0</v>
      </c>
      <c r="BY113" s="104"/>
      <c r="BZ113" s="123">
        <f t="shared" si="218"/>
        <v>0</v>
      </c>
      <c r="CA113" s="104"/>
      <c r="CB113" s="123">
        <f t="shared" si="219"/>
        <v>0</v>
      </c>
      <c r="CC113" s="106"/>
      <c r="CD113" s="123">
        <f t="shared" si="220"/>
        <v>0</v>
      </c>
      <c r="CE113" s="104"/>
      <c r="CF113" s="123">
        <f t="shared" si="221"/>
        <v>0</v>
      </c>
      <c r="CG113" s="106"/>
      <c r="CH113" s="123">
        <f t="shared" si="222"/>
        <v>0</v>
      </c>
      <c r="CI113" s="106"/>
      <c r="CJ113" s="123">
        <f t="shared" si="223"/>
        <v>0</v>
      </c>
      <c r="CK113" s="106"/>
      <c r="CL113" s="123">
        <f t="shared" si="224"/>
        <v>0</v>
      </c>
      <c r="CM113" s="104"/>
      <c r="CN113" s="123">
        <f t="shared" si="225"/>
        <v>0</v>
      </c>
      <c r="CO113" s="104"/>
      <c r="CP113" s="123">
        <f t="shared" si="226"/>
        <v>0</v>
      </c>
      <c r="CQ113" s="106"/>
      <c r="CR113" s="123">
        <f t="shared" si="227"/>
        <v>0</v>
      </c>
      <c r="CS113" s="104"/>
      <c r="CT113" s="123">
        <f t="shared" si="228"/>
        <v>0</v>
      </c>
      <c r="CU113" s="104"/>
      <c r="CV113" s="123">
        <f t="shared" si="229"/>
        <v>0</v>
      </c>
      <c r="CW113" s="104"/>
      <c r="CX113" s="123">
        <f t="shared" si="230"/>
        <v>0</v>
      </c>
      <c r="CY113" s="104"/>
      <c r="CZ113" s="123">
        <f t="shared" si="231"/>
        <v>0</v>
      </c>
      <c r="DA113" s="104"/>
      <c r="DB113" s="123">
        <f t="shared" si="232"/>
        <v>0</v>
      </c>
      <c r="DC113" s="104"/>
      <c r="DD113" s="123">
        <f t="shared" si="233"/>
        <v>0</v>
      </c>
      <c r="DE113" s="104"/>
      <c r="DF113" s="123">
        <f t="shared" si="234"/>
        <v>0</v>
      </c>
      <c r="DG113" s="104"/>
      <c r="DH113" s="123">
        <f t="shared" si="235"/>
        <v>0</v>
      </c>
      <c r="DI113" s="104"/>
      <c r="DJ113" s="123">
        <f t="shared" si="236"/>
        <v>0</v>
      </c>
      <c r="DK113" s="104"/>
      <c r="DL113" s="123">
        <f t="shared" si="237"/>
        <v>0</v>
      </c>
      <c r="DM113" s="104"/>
      <c r="DN113" s="123">
        <f t="shared" si="238"/>
        <v>0</v>
      </c>
      <c r="DO113" s="104"/>
      <c r="DP113" s="123">
        <f t="shared" si="239"/>
        <v>0</v>
      </c>
      <c r="DQ113" s="104"/>
      <c r="DR113" s="123">
        <f t="shared" si="240"/>
        <v>0</v>
      </c>
      <c r="DS113" s="104"/>
      <c r="DT113" s="123"/>
      <c r="DU113" s="104"/>
      <c r="DV113" s="123">
        <f t="shared" si="241"/>
        <v>0</v>
      </c>
      <c r="DW113" s="104"/>
      <c r="DX113" s="123">
        <f t="shared" si="242"/>
        <v>0</v>
      </c>
      <c r="DY113" s="104"/>
      <c r="DZ113" s="123">
        <f t="shared" si="243"/>
        <v>0</v>
      </c>
      <c r="EA113" s="110"/>
      <c r="EB113" s="123">
        <f t="shared" si="244"/>
        <v>0</v>
      </c>
      <c r="EC113" s="125"/>
      <c r="ED113" s="123">
        <f t="shared" si="245"/>
        <v>0</v>
      </c>
      <c r="EE113" s="125"/>
      <c r="EF113" s="123">
        <f t="shared" si="246"/>
        <v>0</v>
      </c>
      <c r="EG113" s="125"/>
      <c r="EH113" s="123">
        <f t="shared" si="247"/>
        <v>0</v>
      </c>
      <c r="EI113" s="112">
        <f t="shared" si="130"/>
        <v>50</v>
      </c>
      <c r="EJ113" s="112">
        <f t="shared" si="130"/>
        <v>21018007.22656</v>
      </c>
    </row>
    <row r="114" spans="1:140" s="160" customFormat="1" ht="60" hidden="1" customHeight="1" x14ac:dyDescent="0.25">
      <c r="A114" s="95"/>
      <c r="B114" s="132">
        <v>85</v>
      </c>
      <c r="C114" s="96" t="s">
        <v>351</v>
      </c>
      <c r="D114" s="149" t="s">
        <v>352</v>
      </c>
      <c r="E114" s="98">
        <v>16026</v>
      </c>
      <c r="F114" s="98">
        <v>16828</v>
      </c>
      <c r="G114" s="196">
        <v>27.45</v>
      </c>
      <c r="H114" s="176">
        <v>5.8099999999999999E-2</v>
      </c>
      <c r="I114" s="101">
        <v>1</v>
      </c>
      <c r="J114" s="102"/>
      <c r="K114" s="161">
        <v>1.4</v>
      </c>
      <c r="L114" s="161">
        <v>1.68</v>
      </c>
      <c r="M114" s="161">
        <v>2.23</v>
      </c>
      <c r="N114" s="162">
        <v>2.57</v>
      </c>
      <c r="O114" s="104">
        <v>1</v>
      </c>
      <c r="P114" s="123">
        <f t="shared" si="248"/>
        <v>437598.33934799989</v>
      </c>
      <c r="Q114" s="154"/>
      <c r="R114" s="123">
        <f t="shared" si="188"/>
        <v>0</v>
      </c>
      <c r="S114" s="106"/>
      <c r="T114" s="123">
        <f t="shared" si="189"/>
        <v>0</v>
      </c>
      <c r="U114" s="104">
        <v>0</v>
      </c>
      <c r="V114" s="123">
        <f t="shared" si="190"/>
        <v>0</v>
      </c>
      <c r="W114" s="104"/>
      <c r="X114" s="123">
        <f t="shared" si="191"/>
        <v>0</v>
      </c>
      <c r="Y114" s="104"/>
      <c r="Z114" s="123">
        <f t="shared" si="192"/>
        <v>0</v>
      </c>
      <c r="AA114" s="106"/>
      <c r="AB114" s="123">
        <f t="shared" si="193"/>
        <v>0</v>
      </c>
      <c r="AC114" s="106"/>
      <c r="AD114" s="123">
        <f t="shared" si="194"/>
        <v>0</v>
      </c>
      <c r="AE114" s="106"/>
      <c r="AF114" s="123">
        <f t="shared" si="195"/>
        <v>0</v>
      </c>
      <c r="AG114" s="123">
        <v>0</v>
      </c>
      <c r="AH114" s="123">
        <f t="shared" si="196"/>
        <v>0</v>
      </c>
      <c r="AI114" s="104"/>
      <c r="AJ114" s="123">
        <f t="shared" si="197"/>
        <v>0</v>
      </c>
      <c r="AK114" s="104">
        <v>0</v>
      </c>
      <c r="AL114" s="123">
        <f t="shared" si="198"/>
        <v>0</v>
      </c>
      <c r="AM114" s="104"/>
      <c r="AN114" s="123">
        <f t="shared" si="199"/>
        <v>0</v>
      </c>
      <c r="AO114" s="104"/>
      <c r="AP114" s="123">
        <f t="shared" si="200"/>
        <v>0</v>
      </c>
      <c r="AQ114" s="104"/>
      <c r="AR114" s="123">
        <f t="shared" si="201"/>
        <v>0</v>
      </c>
      <c r="AS114" s="104"/>
      <c r="AT114" s="123">
        <f t="shared" si="202"/>
        <v>0</v>
      </c>
      <c r="AU114" s="104"/>
      <c r="AV114" s="123">
        <f t="shared" si="203"/>
        <v>0</v>
      </c>
      <c r="AW114" s="104"/>
      <c r="AX114" s="123">
        <f t="shared" si="204"/>
        <v>0</v>
      </c>
      <c r="AY114" s="104"/>
      <c r="AZ114" s="123">
        <f t="shared" si="205"/>
        <v>0</v>
      </c>
      <c r="BA114" s="104"/>
      <c r="BB114" s="123">
        <f t="shared" si="206"/>
        <v>0</v>
      </c>
      <c r="BC114" s="104"/>
      <c r="BD114" s="123">
        <f t="shared" si="207"/>
        <v>0</v>
      </c>
      <c r="BE114" s="104"/>
      <c r="BF114" s="123">
        <f t="shared" si="208"/>
        <v>0</v>
      </c>
      <c r="BG114" s="104"/>
      <c r="BH114" s="123">
        <f t="shared" si="209"/>
        <v>0</v>
      </c>
      <c r="BI114" s="104"/>
      <c r="BJ114" s="123">
        <f t="shared" si="210"/>
        <v>0</v>
      </c>
      <c r="BK114" s="104"/>
      <c r="BL114" s="123">
        <f t="shared" si="211"/>
        <v>0</v>
      </c>
      <c r="BM114" s="104"/>
      <c r="BN114" s="123">
        <f t="shared" si="212"/>
        <v>0</v>
      </c>
      <c r="BO114" s="109"/>
      <c r="BP114" s="123">
        <f t="shared" si="213"/>
        <v>0</v>
      </c>
      <c r="BQ114" s="104"/>
      <c r="BR114" s="123">
        <f t="shared" si="214"/>
        <v>0</v>
      </c>
      <c r="BS114" s="106">
        <v>0</v>
      </c>
      <c r="BT114" s="123">
        <f t="shared" si="215"/>
        <v>0</v>
      </c>
      <c r="BU114" s="104"/>
      <c r="BV114" s="123">
        <f t="shared" si="216"/>
        <v>0</v>
      </c>
      <c r="BW114" s="104"/>
      <c r="BX114" s="123">
        <f t="shared" si="217"/>
        <v>0</v>
      </c>
      <c r="BY114" s="104"/>
      <c r="BZ114" s="123">
        <f t="shared" si="218"/>
        <v>0</v>
      </c>
      <c r="CA114" s="104"/>
      <c r="CB114" s="123">
        <f t="shared" si="219"/>
        <v>0</v>
      </c>
      <c r="CC114" s="106"/>
      <c r="CD114" s="123">
        <f t="shared" si="220"/>
        <v>0</v>
      </c>
      <c r="CE114" s="104"/>
      <c r="CF114" s="123">
        <f t="shared" si="221"/>
        <v>0</v>
      </c>
      <c r="CG114" s="106"/>
      <c r="CH114" s="123">
        <f t="shared" si="222"/>
        <v>0</v>
      </c>
      <c r="CI114" s="106"/>
      <c r="CJ114" s="123">
        <f t="shared" si="223"/>
        <v>0</v>
      </c>
      <c r="CK114" s="106"/>
      <c r="CL114" s="123">
        <f t="shared" si="224"/>
        <v>0</v>
      </c>
      <c r="CM114" s="104"/>
      <c r="CN114" s="123">
        <f t="shared" si="225"/>
        <v>0</v>
      </c>
      <c r="CO114" s="104"/>
      <c r="CP114" s="123">
        <f t="shared" si="226"/>
        <v>0</v>
      </c>
      <c r="CQ114" s="106"/>
      <c r="CR114" s="123">
        <f t="shared" si="227"/>
        <v>0</v>
      </c>
      <c r="CS114" s="104"/>
      <c r="CT114" s="123">
        <f t="shared" si="228"/>
        <v>0</v>
      </c>
      <c r="CU114" s="104">
        <v>0</v>
      </c>
      <c r="CV114" s="123">
        <f t="shared" si="229"/>
        <v>0</v>
      </c>
      <c r="CW114" s="104"/>
      <c r="CX114" s="123">
        <f t="shared" si="230"/>
        <v>0</v>
      </c>
      <c r="CY114" s="104"/>
      <c r="CZ114" s="123">
        <f t="shared" si="231"/>
        <v>0</v>
      </c>
      <c r="DA114" s="104"/>
      <c r="DB114" s="123">
        <f t="shared" si="232"/>
        <v>0</v>
      </c>
      <c r="DC114" s="104"/>
      <c r="DD114" s="123">
        <f t="shared" si="233"/>
        <v>0</v>
      </c>
      <c r="DE114" s="104"/>
      <c r="DF114" s="123">
        <f t="shared" si="234"/>
        <v>0</v>
      </c>
      <c r="DG114" s="104"/>
      <c r="DH114" s="123">
        <f t="shared" si="235"/>
        <v>0</v>
      </c>
      <c r="DI114" s="104"/>
      <c r="DJ114" s="123">
        <f t="shared" si="236"/>
        <v>0</v>
      </c>
      <c r="DK114" s="104">
        <v>0</v>
      </c>
      <c r="DL114" s="123">
        <f t="shared" si="237"/>
        <v>0</v>
      </c>
      <c r="DM114" s="104"/>
      <c r="DN114" s="123">
        <f t="shared" si="238"/>
        <v>0</v>
      </c>
      <c r="DO114" s="104"/>
      <c r="DP114" s="123">
        <f t="shared" si="239"/>
        <v>0</v>
      </c>
      <c r="DQ114" s="104"/>
      <c r="DR114" s="123">
        <f t="shared" si="240"/>
        <v>0</v>
      </c>
      <c r="DS114" s="104"/>
      <c r="DT114" s="123"/>
      <c r="DU114" s="104"/>
      <c r="DV114" s="123">
        <f t="shared" si="241"/>
        <v>0</v>
      </c>
      <c r="DW114" s="104"/>
      <c r="DX114" s="123">
        <f t="shared" si="242"/>
        <v>0</v>
      </c>
      <c r="DY114" s="104"/>
      <c r="DZ114" s="123">
        <f t="shared" si="243"/>
        <v>0</v>
      </c>
      <c r="EA114" s="110"/>
      <c r="EB114" s="123">
        <f t="shared" si="244"/>
        <v>0</v>
      </c>
      <c r="EC114" s="125"/>
      <c r="ED114" s="123">
        <f t="shared" si="245"/>
        <v>0</v>
      </c>
      <c r="EE114" s="125"/>
      <c r="EF114" s="123">
        <f t="shared" si="246"/>
        <v>0</v>
      </c>
      <c r="EG114" s="125"/>
      <c r="EH114" s="123">
        <f t="shared" si="247"/>
        <v>0</v>
      </c>
      <c r="EI114" s="112">
        <f t="shared" si="130"/>
        <v>1</v>
      </c>
      <c r="EJ114" s="112">
        <f t="shared" si="130"/>
        <v>437598.33934799989</v>
      </c>
    </row>
    <row r="115" spans="1:140" s="160" customFormat="1" ht="60" hidden="1" customHeight="1" x14ac:dyDescent="0.25">
      <c r="A115" s="95"/>
      <c r="B115" s="132">
        <v>86</v>
      </c>
      <c r="C115" s="96" t="s">
        <v>353</v>
      </c>
      <c r="D115" s="149" t="s">
        <v>354</v>
      </c>
      <c r="E115" s="98">
        <v>16026</v>
      </c>
      <c r="F115" s="98">
        <v>16828</v>
      </c>
      <c r="G115" s="196">
        <v>29.48</v>
      </c>
      <c r="H115" s="176">
        <v>9.0899999999999995E-2</v>
      </c>
      <c r="I115" s="101">
        <v>1</v>
      </c>
      <c r="J115" s="102"/>
      <c r="K115" s="161">
        <v>1.4</v>
      </c>
      <c r="L115" s="161">
        <v>1.68</v>
      </c>
      <c r="M115" s="161">
        <v>2.23</v>
      </c>
      <c r="N115" s="162">
        <v>2.57</v>
      </c>
      <c r="O115" s="104"/>
      <c r="P115" s="123">
        <f t="shared" si="248"/>
        <v>0</v>
      </c>
      <c r="Q115" s="154"/>
      <c r="R115" s="123">
        <f t="shared" si="188"/>
        <v>0</v>
      </c>
      <c r="S115" s="106"/>
      <c r="T115" s="123">
        <f t="shared" si="189"/>
        <v>0</v>
      </c>
      <c r="U115" s="104">
        <v>0</v>
      </c>
      <c r="V115" s="123">
        <f t="shared" si="190"/>
        <v>0</v>
      </c>
      <c r="W115" s="104"/>
      <c r="X115" s="123">
        <f t="shared" si="191"/>
        <v>0</v>
      </c>
      <c r="Y115" s="104"/>
      <c r="Z115" s="123">
        <f t="shared" si="192"/>
        <v>0</v>
      </c>
      <c r="AA115" s="106"/>
      <c r="AB115" s="123">
        <f t="shared" si="193"/>
        <v>0</v>
      </c>
      <c r="AC115" s="106"/>
      <c r="AD115" s="123">
        <f t="shared" si="194"/>
        <v>0</v>
      </c>
      <c r="AE115" s="106"/>
      <c r="AF115" s="123">
        <f t="shared" si="195"/>
        <v>0</v>
      </c>
      <c r="AG115" s="123"/>
      <c r="AH115" s="123">
        <f t="shared" si="196"/>
        <v>0</v>
      </c>
      <c r="AI115" s="104"/>
      <c r="AJ115" s="123">
        <f t="shared" si="197"/>
        <v>0</v>
      </c>
      <c r="AK115" s="104">
        <v>0</v>
      </c>
      <c r="AL115" s="123">
        <f t="shared" si="198"/>
        <v>0</v>
      </c>
      <c r="AM115" s="125"/>
      <c r="AN115" s="123">
        <f t="shared" si="199"/>
        <v>0</v>
      </c>
      <c r="AO115" s="104"/>
      <c r="AP115" s="123">
        <f t="shared" si="200"/>
        <v>0</v>
      </c>
      <c r="AQ115" s="104"/>
      <c r="AR115" s="123">
        <f t="shared" si="201"/>
        <v>0</v>
      </c>
      <c r="AS115" s="104"/>
      <c r="AT115" s="123">
        <f t="shared" si="202"/>
        <v>0</v>
      </c>
      <c r="AU115" s="104"/>
      <c r="AV115" s="123">
        <f t="shared" si="203"/>
        <v>0</v>
      </c>
      <c r="AW115" s="104"/>
      <c r="AX115" s="123">
        <f t="shared" si="204"/>
        <v>0</v>
      </c>
      <c r="AY115" s="104"/>
      <c r="AZ115" s="123">
        <f t="shared" si="205"/>
        <v>0</v>
      </c>
      <c r="BA115" s="104"/>
      <c r="BB115" s="123">
        <f t="shared" si="206"/>
        <v>0</v>
      </c>
      <c r="BC115" s="104"/>
      <c r="BD115" s="123">
        <f t="shared" si="207"/>
        <v>0</v>
      </c>
      <c r="BE115" s="104"/>
      <c r="BF115" s="123">
        <f t="shared" si="208"/>
        <v>0</v>
      </c>
      <c r="BG115" s="104"/>
      <c r="BH115" s="123">
        <f t="shared" si="209"/>
        <v>0</v>
      </c>
      <c r="BI115" s="104"/>
      <c r="BJ115" s="123">
        <f t="shared" si="210"/>
        <v>0</v>
      </c>
      <c r="BK115" s="104"/>
      <c r="BL115" s="123">
        <f t="shared" si="211"/>
        <v>0</v>
      </c>
      <c r="BM115" s="104"/>
      <c r="BN115" s="123">
        <f t="shared" si="212"/>
        <v>0</v>
      </c>
      <c r="BO115" s="109"/>
      <c r="BP115" s="123">
        <f t="shared" si="213"/>
        <v>0</v>
      </c>
      <c r="BQ115" s="104"/>
      <c r="BR115" s="123">
        <f t="shared" si="214"/>
        <v>0</v>
      </c>
      <c r="BS115" s="106">
        <v>0</v>
      </c>
      <c r="BT115" s="123">
        <f t="shared" si="215"/>
        <v>0</v>
      </c>
      <c r="BU115" s="104"/>
      <c r="BV115" s="123">
        <f t="shared" si="216"/>
        <v>0</v>
      </c>
      <c r="BW115" s="104"/>
      <c r="BX115" s="123">
        <f t="shared" si="217"/>
        <v>0</v>
      </c>
      <c r="BY115" s="104"/>
      <c r="BZ115" s="123">
        <f t="shared" si="218"/>
        <v>0</v>
      </c>
      <c r="CA115" s="104"/>
      <c r="CB115" s="123">
        <f t="shared" si="219"/>
        <v>0</v>
      </c>
      <c r="CC115" s="106"/>
      <c r="CD115" s="123">
        <f t="shared" si="220"/>
        <v>0</v>
      </c>
      <c r="CE115" s="104"/>
      <c r="CF115" s="123">
        <f t="shared" si="221"/>
        <v>0</v>
      </c>
      <c r="CG115" s="106"/>
      <c r="CH115" s="123">
        <f t="shared" si="222"/>
        <v>0</v>
      </c>
      <c r="CI115" s="106"/>
      <c r="CJ115" s="123">
        <f t="shared" si="223"/>
        <v>0</v>
      </c>
      <c r="CK115" s="106"/>
      <c r="CL115" s="123">
        <f t="shared" si="224"/>
        <v>0</v>
      </c>
      <c r="CM115" s="104"/>
      <c r="CN115" s="123">
        <f t="shared" si="225"/>
        <v>0</v>
      </c>
      <c r="CO115" s="104"/>
      <c r="CP115" s="123">
        <f t="shared" si="226"/>
        <v>0</v>
      </c>
      <c r="CQ115" s="106"/>
      <c r="CR115" s="123">
        <f t="shared" si="227"/>
        <v>0</v>
      </c>
      <c r="CS115" s="104"/>
      <c r="CT115" s="123">
        <f t="shared" si="228"/>
        <v>0</v>
      </c>
      <c r="CU115" s="104">
        <v>0</v>
      </c>
      <c r="CV115" s="123">
        <f t="shared" si="229"/>
        <v>0</v>
      </c>
      <c r="CW115" s="104"/>
      <c r="CX115" s="123">
        <f t="shared" si="230"/>
        <v>0</v>
      </c>
      <c r="CY115" s="104"/>
      <c r="CZ115" s="123">
        <f t="shared" si="231"/>
        <v>0</v>
      </c>
      <c r="DA115" s="104"/>
      <c r="DB115" s="123">
        <f t="shared" si="232"/>
        <v>0</v>
      </c>
      <c r="DC115" s="104"/>
      <c r="DD115" s="123">
        <f t="shared" si="233"/>
        <v>0</v>
      </c>
      <c r="DE115" s="104"/>
      <c r="DF115" s="123">
        <f t="shared" si="234"/>
        <v>0</v>
      </c>
      <c r="DG115" s="104"/>
      <c r="DH115" s="123">
        <f t="shared" si="235"/>
        <v>0</v>
      </c>
      <c r="DI115" s="104"/>
      <c r="DJ115" s="123">
        <f t="shared" si="236"/>
        <v>0</v>
      </c>
      <c r="DK115" s="104">
        <v>0</v>
      </c>
      <c r="DL115" s="123">
        <f t="shared" si="237"/>
        <v>0</v>
      </c>
      <c r="DM115" s="125"/>
      <c r="DN115" s="123">
        <f t="shared" si="238"/>
        <v>0</v>
      </c>
      <c r="DO115" s="104"/>
      <c r="DP115" s="123">
        <f t="shared" si="239"/>
        <v>0</v>
      </c>
      <c r="DQ115" s="104"/>
      <c r="DR115" s="123">
        <f t="shared" si="240"/>
        <v>0</v>
      </c>
      <c r="DS115" s="104"/>
      <c r="DT115" s="123"/>
      <c r="DU115" s="104"/>
      <c r="DV115" s="123">
        <f t="shared" si="241"/>
        <v>0</v>
      </c>
      <c r="DW115" s="104"/>
      <c r="DX115" s="123">
        <f t="shared" si="242"/>
        <v>0</v>
      </c>
      <c r="DY115" s="104"/>
      <c r="DZ115" s="123">
        <f t="shared" si="243"/>
        <v>0</v>
      </c>
      <c r="EA115" s="110"/>
      <c r="EB115" s="123">
        <f t="shared" si="244"/>
        <v>0</v>
      </c>
      <c r="EC115" s="125"/>
      <c r="ED115" s="123">
        <f t="shared" si="245"/>
        <v>0</v>
      </c>
      <c r="EE115" s="125"/>
      <c r="EF115" s="123">
        <f t="shared" si="246"/>
        <v>0</v>
      </c>
      <c r="EG115" s="125"/>
      <c r="EH115" s="123">
        <f t="shared" si="247"/>
        <v>0</v>
      </c>
      <c r="EI115" s="112">
        <f t="shared" ref="EI115:EJ169" si="249">SUM(O115,Q115,S115,U115,W115,Y115,AA115,AC115,AE115,AG115,AI115,AK115,AM115,AO115,AQ115,AS115,AU115,AW115,AY115,BA115,BC115,BE115,BG115,BI115,BK115,BM115,BO115,BQ115,BS115,BU115,BW115,BY115,CA115,CC115,CE115,CG115,CI115,CK115,CM115,CO115,CQ115,CS115,CU115,CW115,CY115,DA115,DC115,DE115,DG115,DI115,DK115,DM115,DO115,DQ115,DS115,DU115,DW115,DY115,EA115,EC115,EE115)</f>
        <v>0</v>
      </c>
      <c r="EJ115" s="112">
        <f t="shared" si="249"/>
        <v>0</v>
      </c>
    </row>
    <row r="116" spans="1:140" s="160" customFormat="1" ht="15.75" hidden="1" customHeight="1" x14ac:dyDescent="0.25">
      <c r="A116" s="95"/>
      <c r="B116" s="132">
        <v>87</v>
      </c>
      <c r="C116" s="96" t="s">
        <v>355</v>
      </c>
      <c r="D116" s="149" t="s">
        <v>356</v>
      </c>
      <c r="E116" s="98">
        <v>16026</v>
      </c>
      <c r="F116" s="98">
        <v>16828</v>
      </c>
      <c r="G116" s="151">
        <v>2.62</v>
      </c>
      <c r="H116" s="100"/>
      <c r="I116" s="101">
        <v>1</v>
      </c>
      <c r="J116" s="102"/>
      <c r="K116" s="161">
        <v>1.4</v>
      </c>
      <c r="L116" s="161">
        <v>1.68</v>
      </c>
      <c r="M116" s="161">
        <v>2.23</v>
      </c>
      <c r="N116" s="162">
        <v>2.57</v>
      </c>
      <c r="O116" s="104"/>
      <c r="P116" s="105">
        <f>(O116/12*2*$E116*$G116*$I116*$K116*P$10)+(O116/12*10*$F116*$G116*$I116*$K116*P$10)</f>
        <v>0</v>
      </c>
      <c r="Q116" s="154"/>
      <c r="R116" s="105">
        <f>(Q116/12*2*$E116*$G116*$I116*$K116*R$10)+(Q116/12*10*$F116*$G116*$I116*$K116*R$10)</f>
        <v>0</v>
      </c>
      <c r="S116" s="106"/>
      <c r="T116" s="105">
        <f>(S116/12*2*$E116*$G116*$I116*$K116*T$10)+(S116/12*10*$F116*$G116*$I116*$K116*T$10)</f>
        <v>0</v>
      </c>
      <c r="U116" s="104"/>
      <c r="V116" s="105">
        <f>(U116/12*2*$E116*$G116*$I116*$K116*V$10)+(U116/12*10*$F116*$G116*$I116*$K116*V$10)</f>
        <v>0</v>
      </c>
      <c r="W116" s="104"/>
      <c r="X116" s="105">
        <f>(W116/12*2*$E116*$G116*$I116*$K116*X$10)+(W116/12*10*$F116*$G116*$I116*$K116*X$10)</f>
        <v>0</v>
      </c>
      <c r="Y116" s="104"/>
      <c r="Z116" s="105">
        <f>(Y116/12*2*$E116*$G116*$I116*$K116*Z$10)+(Y116/12*10*$F116*$G116*$I116*$K116*Z$10)</f>
        <v>0</v>
      </c>
      <c r="AA116" s="106"/>
      <c r="AB116" s="105">
        <f>(AA116/12*2*$E116*$G116*$I116*$K116*AB$10)+(AA116/12*10*$F116*$G116*$I116*$K116*AB$10)</f>
        <v>0</v>
      </c>
      <c r="AC116" s="106"/>
      <c r="AD116" s="105">
        <f>(AC116/12*2*$E116*$G116*$I116*$K116*AD$10)+(AC116/12*10*$F116*$G116*$I116*$K116*AD$10)</f>
        <v>0</v>
      </c>
      <c r="AE116" s="106"/>
      <c r="AF116" s="106">
        <f>SUM(AE116/12*2*$E116*$G116*$I116*$L116*$AF$10)+(AE116/12*10*$F116*$G116*$I116*$L116*$AF$10)</f>
        <v>0</v>
      </c>
      <c r="AG116" s="106"/>
      <c r="AH116" s="107">
        <f>SUM(AG116/12*2*$E116*$G116*$I116*$L116*$AH$10)+(AG116/12*10*$F116*$G116*$I116*$L116*$AH$10)</f>
        <v>0</v>
      </c>
      <c r="AI116" s="104"/>
      <c r="AJ116" s="105">
        <f>(AI116/12*2*$E116*$G116*$I116*$K116*AJ$10)+(AI116/12*10*$F116*$G116*$I116*$K116*AJ$10)</f>
        <v>0</v>
      </c>
      <c r="AK116" s="104"/>
      <c r="AL116" s="105">
        <f>(AK116/12*2*$E116*$G116*$I116*$K116*AL$10)+(AK116/12*10*$F116*$G116*$I116*$K116*AL$10)</f>
        <v>0</v>
      </c>
      <c r="AM116" s="104"/>
      <c r="AN116" s="105">
        <f>(AM116/12*2*$E116*$G116*$I116*$K116*AN$10)+(AM116/12*10*$F116*$G116*$I116*$K116*AN$10)</f>
        <v>0</v>
      </c>
      <c r="AO116" s="104"/>
      <c r="AP116" s="105">
        <f>(AO116/12*2*$E116*$G116*$I116*$K116*AP$10)+(AO116/12*10*$F116*$G116*$I116*$K116*AP$10)</f>
        <v>0</v>
      </c>
      <c r="AQ116" s="104"/>
      <c r="AR116" s="105">
        <f>(AQ116/12*2*$E116*$G116*$I116*$K116*AR$10)+(AQ116/12*10*$F116*$G116*$I116*$K116*AR$10)</f>
        <v>0</v>
      </c>
      <c r="AS116" s="104"/>
      <c r="AT116" s="105">
        <f>(AS116/12*2*$E116*$G116*$I116*$K116*AT$10)+(AS116/12*10*$F116*$G116*$I116*$K116*AT$10)</f>
        <v>0</v>
      </c>
      <c r="AU116" s="104"/>
      <c r="AV116" s="105">
        <f>(AU116/12*2*$E116*$G116*$I116*$K116*AV$10)+(AU116/12*10*$F116*$G116*$I116*$K116*AV$10)</f>
        <v>0</v>
      </c>
      <c r="AW116" s="104"/>
      <c r="AX116" s="105">
        <f>(AW116/12*2*$E116*$G116*$I116*$K116*AX$10)+(AW116/12*10*$F116*$G116*$I116*$K116*AX$10)</f>
        <v>0</v>
      </c>
      <c r="AY116" s="104"/>
      <c r="AZ116" s="105">
        <f>(AY116/12*2*$E116*$G116*$I116*$K116*AZ$10)+(AY116/12*10*$F116*$G116*$I116*$K116*AZ$10)</f>
        <v>0</v>
      </c>
      <c r="BA116" s="104"/>
      <c r="BB116" s="105">
        <f>(BA116/12*2*$E116*$G116*$I116*$K116*BB$10)+(BA116/12*10*$F116*$G116*$I116*$K116*BB$10)</f>
        <v>0</v>
      </c>
      <c r="BC116" s="104"/>
      <c r="BD116" s="105">
        <f>(BC116/12*2*$E116*$G116*$I116*$K116*BD$10)+(BC116/12*10*$F116*$G116*$I116*$K116*BD$10)</f>
        <v>0</v>
      </c>
      <c r="BE116" s="104"/>
      <c r="BF116" s="105">
        <f>(BE116/12*2*$E116*$G116*$I116*$K116*BF$10)+(BE116/12*10*$F116*$G116*$I116*$K116*BF$10)</f>
        <v>0</v>
      </c>
      <c r="BG116" s="104"/>
      <c r="BH116" s="105">
        <f>(BG116/12*2*$E116*$G116*$I116*$K116*BH$10)+(BG116/12*10*$F116*$G116*$I116*$K116*BH$10)</f>
        <v>0</v>
      </c>
      <c r="BI116" s="104"/>
      <c r="BJ116" s="105">
        <f>(BI116/12*2*$E116*$G116*$I116*$K116*BJ$10)+(BI116/12*10*$F116*$G116*$I116*$K116*BJ$10)</f>
        <v>0</v>
      </c>
      <c r="BK116" s="104"/>
      <c r="BL116" s="105">
        <f>(BK116/12*2*$E116*$G116*$I116*$K116*BL$10)+(BK116/12*10*$F116*$G116*$I116*$K116*BL$10)</f>
        <v>0</v>
      </c>
      <c r="BM116" s="104"/>
      <c r="BN116" s="105">
        <f>(BM116/12*2*$E116*$G116*$I116*$K116*BN$10)+(BM116/12*10*$F116*$G116*$I116*$K116*BN$10)</f>
        <v>0</v>
      </c>
      <c r="BO116" s="109"/>
      <c r="BP116" s="105">
        <f>(BO116/12*2*$E116*$G116*$I116*$K116*BP$10)+(BO116/12*10*$F116*$G116*$I116*$K116*BP$10)</f>
        <v>0</v>
      </c>
      <c r="BQ116" s="104"/>
      <c r="BR116" s="105">
        <f>(BQ116/12*2*$E116*$G116*$I116*$K116*BR$10)+(BQ116/12*10*$F116*$G116*$I116*$K116*BR$10)</f>
        <v>0</v>
      </c>
      <c r="BS116" s="106"/>
      <c r="BT116" s="105">
        <f>(BS116/12*2*$E116*$G116*$I116*$K116*BT$10)+(BS116/12*10*$F116*$G116*$I116*$K116*BT$10)</f>
        <v>0</v>
      </c>
      <c r="BU116" s="104"/>
      <c r="BV116" s="105">
        <f>(BU116/12*2*$E116*$G116*$I116*$K116*BV$10)+(BU116/12*10*$F116*$G116*$I116*$K116*BV$10)</f>
        <v>0</v>
      </c>
      <c r="BW116" s="104"/>
      <c r="BX116" s="105">
        <f>(BW116/12*2*$E116*$G116*$I116*$K116*BX$10)+(BW116/12*10*$F116*$G116*$I116*$K116*BX$10)</f>
        <v>0</v>
      </c>
      <c r="BY116" s="104"/>
      <c r="BZ116" s="105">
        <f>(BY116/12*2*$E116*$G116*$I116*$K116*BZ$10)+(BY116/12*10*$F116*$G116*$I116*$K116*BZ$10)</f>
        <v>0</v>
      </c>
      <c r="CA116" s="104"/>
      <c r="CB116" s="105">
        <f>(CA116/12*2*$E116*$G116*$I116*$K116*CB$10)+(CA116/12*10*$F116*$G116*$I116*$K116*CB$10)</f>
        <v>0</v>
      </c>
      <c r="CC116" s="106"/>
      <c r="CD116" s="107">
        <f>SUM(CC116/12*2*$E116*$G116*$I116*$L116*CD$10)+(CC116/12*10*$F116*$G116*$I116*$L116*$CD$10)</f>
        <v>0</v>
      </c>
      <c r="CE116" s="104"/>
      <c r="CF116" s="107">
        <f>SUM(CE116/12*2*$E116*$G116*$I116*$L116*CF$10)+(CE116/12*10*$F116*$G116*$I116*$L116*CF$10)</f>
        <v>0</v>
      </c>
      <c r="CG116" s="106"/>
      <c r="CH116" s="107">
        <f>SUM(CG116/12*2*$E116*$G116*$I116*$L116*CH$10)+(CG116/12*10*$F116*$G116*$I116*$L116*CH$10)</f>
        <v>0</v>
      </c>
      <c r="CI116" s="106"/>
      <c r="CJ116" s="107">
        <f>SUM(CI116/12*2*$E116*$G116*$I116*$L116*CJ$10)+(CI116/12*10*$F116*$G116*$I116*$L116*CJ$10)</f>
        <v>0</v>
      </c>
      <c r="CK116" s="106"/>
      <c r="CL116" s="107">
        <f>SUM(CK116/12*2*$E116*$G116*$I116*$L116*CL$10)+(CK116/12*10*$F116*$G116*$I116*$L116*CL$10)</f>
        <v>0</v>
      </c>
      <c r="CM116" s="104"/>
      <c r="CN116" s="107">
        <f>SUM(CM116/12*2*$E116*$G116*$I116*$L116*CN$10)+(CM116/12*10*$F116*$G116*$I116*$L116*CN$10)</f>
        <v>0</v>
      </c>
      <c r="CO116" s="104"/>
      <c r="CP116" s="107">
        <f>SUM(CO116/12*2*$E116*$G116*$I116*$L116*CP$10)+(CO116/12*10*$F116*$G116*$I116*$L116*CP$10)</f>
        <v>0</v>
      </c>
      <c r="CQ116" s="106"/>
      <c r="CR116" s="107">
        <f>SUM(CQ116/12*2*$E116*$G116*$I116*$L116*CR$10)+(CQ116/12*10*$F116*$G116*$I116*$L116*CR$10)</f>
        <v>0</v>
      </c>
      <c r="CS116" s="104"/>
      <c r="CT116" s="107">
        <f>SUM(CS116/12*2*$E116*$G116*$I116*$L116*CT$10)+(CS116/12*10*$F116*$G116*$I116*$L116*CT$10)</f>
        <v>0</v>
      </c>
      <c r="CU116" s="104"/>
      <c r="CV116" s="107">
        <f>SUM(CU116/12*2*$E116*$G116*$I116*$L116*CV$10)+(CU116/12*10*$F116*$G116*$I116*$L116*CV$10)</f>
        <v>0</v>
      </c>
      <c r="CW116" s="104"/>
      <c r="CX116" s="107">
        <f>SUM(CW116/12*2*$E116*$G116*$I116*$L116*CX$10)+(CW116/12*10*$F116*$G116*$I116*$L116*CX$10)</f>
        <v>0</v>
      </c>
      <c r="CY116" s="104"/>
      <c r="CZ116" s="107">
        <f>SUM(CY116/12*2*$E116*$G116*$I116*$L116*CZ$10)+(CY116/12*10*$F116*$G116*$I116*$L116*CZ$10)</f>
        <v>0</v>
      </c>
      <c r="DA116" s="104"/>
      <c r="DB116" s="107">
        <f>SUM(DA116/12*2*$E116*$G116*$I116*$L116*DB$10)+(DA116/12*10*$F116*$G116*$I116*$L116*DB$10)</f>
        <v>0</v>
      </c>
      <c r="DC116" s="104"/>
      <c r="DD116" s="107">
        <f>SUM(DC116/12*2*$E116*$G116*$I116*$L116*DD$10)+(DC116/12*10*$F116*$G116*$I116*$L116*DD$10)</f>
        <v>0</v>
      </c>
      <c r="DE116" s="104"/>
      <c r="DF116" s="106">
        <f>SUM(DE116/12*2*$E116*$G116*$I116*$L116*DF$10)+(DE116/12*10*$F116*$G116*$I116*$L116*DF$10)</f>
        <v>0</v>
      </c>
      <c r="DG116" s="104"/>
      <c r="DH116" s="107">
        <f>SUM(DG116/12*2*$E116*$G116*$I116*$L116*DH$10)+(DG116/12*10*$F116*$G116*$I116*$L116*DH$10)</f>
        <v>0</v>
      </c>
      <c r="DI116" s="104"/>
      <c r="DJ116" s="107">
        <f>SUM(DI116/12*2*$E116*$G116*$I116*$M116*DJ$10)+(DI116/12*10*$F116*$G116*$I116*$M116*DJ$10)</f>
        <v>0</v>
      </c>
      <c r="DK116" s="104"/>
      <c r="DL116" s="107">
        <f>SUM(DK116/12*2*$E116*$G116*$I116*$N116*DL$10)+(DK116/12*10*$F116*$G116*$I116*$N116*DL$10)</f>
        <v>0</v>
      </c>
      <c r="DM116" s="104"/>
      <c r="DN116" s="105">
        <f>(DM116/12*2*$E116*$G116*$I116*$K116*DN$10)+(DM116/12*10*$F116*$G116*$I116*$K116*DN$10)</f>
        <v>0</v>
      </c>
      <c r="DO116" s="104"/>
      <c r="DP116" s="105">
        <f>(DO116/12*2*$E116*$G116*$I116*$K116*DP$10)+(DO116/12*10*$F116*$G116*$I116*$K116*DP$10)</f>
        <v>0</v>
      </c>
      <c r="DQ116" s="104"/>
      <c r="DR116" s="107">
        <f>SUM(DQ116/12*2*$E116*$G116*$I116)+(DQ116/12*10*$F116*$G116*$I116)</f>
        <v>0</v>
      </c>
      <c r="DS116" s="104"/>
      <c r="DT116" s="106"/>
      <c r="DU116" s="104"/>
      <c r="DV116" s="105">
        <f>(DU116/12*2*$E116*$G116*$I116*$K116*DV$10)+(DU116/12*10*$F116*$G116*$I116*$K116*DV$10)</f>
        <v>0</v>
      </c>
      <c r="DW116" s="104"/>
      <c r="DX116" s="105">
        <f>(DW116/12*2*$E116*$G116*$I116*$K116*DX$10)+(DW116/12*10*$F116*$G116*$I116*$K116*DX$10)</f>
        <v>0</v>
      </c>
      <c r="DY116" s="104"/>
      <c r="DZ116" s="106"/>
      <c r="EA116" s="110"/>
      <c r="EB116" s="110"/>
      <c r="EC116" s="125"/>
      <c r="ED116" s="106"/>
      <c r="EE116" s="125"/>
      <c r="EF116" s="125"/>
      <c r="EG116" s="125"/>
      <c r="EH116" s="111">
        <f>(EG116/12*2*$E116*$G116*$I116*$K116)+(EG116/12*10*$F116*$G116*$I116*$K116)</f>
        <v>0</v>
      </c>
      <c r="EI116" s="112">
        <f t="shared" si="249"/>
        <v>0</v>
      </c>
      <c r="EJ116" s="112">
        <f t="shared" si="249"/>
        <v>0</v>
      </c>
    </row>
    <row r="117" spans="1:140" ht="53.25" customHeight="1" x14ac:dyDescent="0.25">
      <c r="A117" s="95"/>
      <c r="B117" s="132">
        <v>88</v>
      </c>
      <c r="C117" s="196" t="s">
        <v>357</v>
      </c>
      <c r="D117" s="184" t="s">
        <v>358</v>
      </c>
      <c r="E117" s="98">
        <v>16026</v>
      </c>
      <c r="F117" s="98">
        <v>16828</v>
      </c>
      <c r="G117" s="196">
        <v>0.34</v>
      </c>
      <c r="H117" s="176">
        <v>0.30020000000000002</v>
      </c>
      <c r="I117" s="101">
        <v>1</v>
      </c>
      <c r="J117" s="102"/>
      <c r="K117" s="150">
        <v>1.4</v>
      </c>
      <c r="L117" s="150">
        <v>1.68</v>
      </c>
      <c r="M117" s="150">
        <v>2.23</v>
      </c>
      <c r="N117" s="153">
        <v>2.57</v>
      </c>
      <c r="O117" s="177"/>
      <c r="P117" s="123">
        <f t="shared" ref="P117:P171" si="250">(O117/12*2*$E117*$G117*((1-$H117)+$H117*$K117*$I117*P$10))+(O117/12*10*$F117*$G117*((1-$H117)+$H117*$K117*$J117*P$10))</f>
        <v>0</v>
      </c>
      <c r="Q117" s="197"/>
      <c r="R117" s="123">
        <f t="shared" ref="R117:R171" si="251">(Q117/12*2*$E117*$G117*((1-$H117)+$H117*$K117*$I117*R$10))+(Q117/12*10*$F117*$G117*((1-$H117)+$H117*$K117*$I117*R$10))</f>
        <v>0</v>
      </c>
      <c r="S117" s="198">
        <v>381</v>
      </c>
      <c r="T117" s="123">
        <f>(S117/12*2*$E117*$G117*((1-$H117)+$H117*$K117*$I117*T$10))+(S117/12*10*$F117*$G117*((1-$H117)+$H117*$K117*$I117*T$10))</f>
        <v>2422267.0195152001</v>
      </c>
      <c r="U117" s="177"/>
      <c r="V117" s="123">
        <f t="shared" ref="V117:V171" si="252">(U117/12*2*$E117*$G117*((1-$H117)+$H117*$K117*$I117*V$10))+(U117/12*10*$F117*$G117*((1-$H117)+$H117*$K117*$I117*V$10))</f>
        <v>0</v>
      </c>
      <c r="W117" s="177"/>
      <c r="X117" s="123">
        <f t="shared" ref="X117:X171" si="253">(W117/12*2*$E117*$G117*((1-$H117)+$H117*$K117*$I117*X$10))+(W117/12*10*$F117*$G117*((1-$H117)+$H117*$K117*$I117*X$10))</f>
        <v>0</v>
      </c>
      <c r="Y117" s="177"/>
      <c r="Z117" s="123">
        <f t="shared" ref="Z117:Z171" si="254">(Y117/12*2*$E117*$G117*((1-$H117)+$H117*$K117*$I117*Z$10))+(Y117/12*10*$F117*$G117*((1-$H117)+$H117*$K117*$I117*Z$10))</f>
        <v>0</v>
      </c>
      <c r="AA117" s="198"/>
      <c r="AB117" s="123">
        <f t="shared" ref="AB117:AB171" si="255">(AA117/12*2*$E117*$G117*((1-$H117)+$H117*$K117*$I117*AB$10))+(AA117/12*10*$F117*$G117*((1-$H117)+$H117*$K117*$I117*AB$10))</f>
        <v>0</v>
      </c>
      <c r="AC117" s="106">
        <v>363</v>
      </c>
      <c r="AD117" s="123">
        <f>(AC117/12*2*$E117*$G117*((1-$H117)+$H117*$K117*$I117*AD$10))+(AC117/12*10*$F117*$G117*((1-$H117)+$H117*$K117*$I117*AD$10))</f>
        <v>2307829.2075696001</v>
      </c>
      <c r="AE117" s="198"/>
      <c r="AF117" s="123">
        <f t="shared" ref="AF117:AF171" si="256">(AE117/12*2*$E117*$G117*((1-$H117)+$H117*$L117*$I117*AF$10))+(AE117/12*10*$F117*$G117*((1-$H117)+$H117*$L117*$I117*AF$10))</f>
        <v>0</v>
      </c>
      <c r="AG117" s="123">
        <v>58</v>
      </c>
      <c r="AH117" s="123">
        <f t="shared" ref="AH117:AH171" si="257">(AG117/12*2*$E117*$G117*((1-$H117)+$H117*$L117*$I117*AH$10))+(AG117/12*10*$F117*$G117*((1-$H117)+$H117*$L117*$I117*AH$10))</f>
        <v>396416.32587978663</v>
      </c>
      <c r="AI117" s="177"/>
      <c r="AJ117" s="123">
        <f t="shared" ref="AJ117:AJ171" si="258">(AI117/12*2*$E117*$G117*((1-$H117)+$H117*$K117*$I117*AJ$10))+(AI117/12*10*$F117*$G117*((1-$H117)+$H117*$K117*$I117*AJ$10))</f>
        <v>0</v>
      </c>
      <c r="AK117" s="177"/>
      <c r="AL117" s="123">
        <f t="shared" ref="AL117:AL171" si="259">(AK117/12*2*$E117*$G117*((1-$H117)+$H117*$K117*$I117*AL$10))+(AK117/12*10*$F117*$G117*((1-$H117)+$H117*$K117*$I117*AL$10))</f>
        <v>0</v>
      </c>
      <c r="AM117" s="177"/>
      <c r="AN117" s="123">
        <f t="shared" ref="AN117:AN171" si="260">(AM117/12*2*$E117*$G117*((1-$H117)+$H117*$K117*$I117*AN$10))+(AM117/12*10*$F117*$G117*((1-$H117)+$H117*$K117*$I117*AN$10))</f>
        <v>0</v>
      </c>
      <c r="AO117" s="177"/>
      <c r="AP117" s="123">
        <f t="shared" ref="AP117:AP171" si="261">(AO117/12*2*$E117*$G117*((1-$H117)+$H117*$K117*$I117*AP$10))+(AO117/12*10*$F117*$G117*((1-$H117)+$H117*$K117*$I117*AP$10))</f>
        <v>0</v>
      </c>
      <c r="AQ117" s="177">
        <v>50</v>
      </c>
      <c r="AR117" s="123">
        <f t="shared" ref="AR117:AR171" si="262">(AQ117/12*2*$E117*$G117*((1-$H117)+$H117*$K117*$I117*AR$10))+(AQ117/12*10*$F117*$G117*((1-$H117)+$H117*$K117*$I117*AR$10))</f>
        <v>317882.81096000009</v>
      </c>
      <c r="AS117" s="177">
        <v>750</v>
      </c>
      <c r="AT117" s="123">
        <f t="shared" ref="AT117:AT171" si="263">(AS117/12*2*$E117*$G117*((1-$H117)+$H117*$K117*$I117*AT$10))+(AS117/12*10*$F117*$G117*((1-$H117)+$H117*$K117*$I117*AT$10))</f>
        <v>4768242.1644000001</v>
      </c>
      <c r="AU117" s="177"/>
      <c r="AV117" s="123">
        <f t="shared" ref="AV117:AV171" si="264">(AU117/12*2*$E117*$G117*((1-$H117)+$H117*$K117*$I117*AV$10))+(AU117/12*10*$F117*$G117*((1-$H117)+$H117*$K117*$I117*AV$10))</f>
        <v>0</v>
      </c>
      <c r="AW117" s="177">
        <v>261</v>
      </c>
      <c r="AX117" s="123">
        <f t="shared" ref="AX117:AX171" si="265">(AW117/12*2*$E117*$G117*((1-$H117)+$H117*$K117*$I117*AX$10))+(AW117/12*10*$F117*$G117*((1-$H117)+$H117*$K117*$I117*AX$10))</f>
        <v>1659348.2732112</v>
      </c>
      <c r="AY117" s="104">
        <v>1614</v>
      </c>
      <c r="AZ117" s="123">
        <f t="shared" ref="AZ117:AZ171" si="266">(AY117/12*2*$E117*$G117*((1-$H117)+$H117*$K117*$I117*AZ$10))+(AY117/12*10*$F117*$G117*((1-$H117)+$H117*$K117*$I117*AZ$10))</f>
        <v>10261257.137788801</v>
      </c>
      <c r="BA117" s="177"/>
      <c r="BB117" s="123">
        <f t="shared" ref="BB117:BB171" si="267">(BA117/12*2*$E117*$G117*((1-$H117)+$H117*$K117*$I117*BB$10))+(BA117/12*10*$F117*$G117*((1-$H117)+$H117*$K117*$I117*BB$10))</f>
        <v>0</v>
      </c>
      <c r="BC117" s="177"/>
      <c r="BD117" s="123">
        <f t="shared" ref="BD117:BD171" si="268">(BC117/12*2*$E117*$G117*((1-$H117)+$H117*$K117*$I117*BD$10))+(BC117/12*10*$F117*$G117*((1-$H117)+$H117*$K117*$I117*BD$10))</f>
        <v>0</v>
      </c>
      <c r="BE117" s="177"/>
      <c r="BF117" s="123">
        <f t="shared" ref="BF117:BF171" si="269">(BE117/12*2*$E117*$G117*((1-$H117)+$H117*$K117*$I117*BF$10))+(BE117/12*10*$F117*$G117*((1-$H117)+$H117*$K117*$I117*BF$10))</f>
        <v>0</v>
      </c>
      <c r="BG117" s="177"/>
      <c r="BH117" s="123">
        <f t="shared" ref="BH117:BH171" si="270">(BG117/12*2*$E117*$G117*((1-$H117)+$H117*$K117*$I117*BH$10))+(BG117/12*10*$F117*$G117*((1-$H117)+$H117*$K117*$I117*BH$10))</f>
        <v>0</v>
      </c>
      <c r="BI117" s="177"/>
      <c r="BJ117" s="123">
        <f t="shared" ref="BJ117:BJ171" si="271">(BI117/12*2*$E117*$G117*((1-$H117)+$H117*$K117*$I117*BJ$10))+(BI117/12*10*$F117*$G117*((1-$H117)+$H117*$K117*$I117*BJ$10))</f>
        <v>0</v>
      </c>
      <c r="BK117" s="177"/>
      <c r="BL117" s="123">
        <f t="shared" ref="BL117:BL171" si="272">(BK117/12*2*$E117*$G117*((1-$H117)+$H117*$K117*$I117*BL$10))+(BK117/12*10*$F117*$G117*((1-$H117)+$H117*$K117*$I117*BL$10))</f>
        <v>0</v>
      </c>
      <c r="BM117" s="177"/>
      <c r="BN117" s="123">
        <f t="shared" ref="BN117:BN171" si="273">(BM117/12*2*$E117*$G117*((1-$H117)+$H117*$K117*$I117*BN$10))+(BM117/12*10*$F117*$G117*((1-$H117)+$H117*$K117*$I117*BN$10))</f>
        <v>0</v>
      </c>
      <c r="BO117" s="199"/>
      <c r="BP117" s="123">
        <f t="shared" ref="BP117:BP171" si="274">(BO117/12*2*$E117*$G117*((1-$H117)+$H117*$K117*$I117*BP$10))+(BO117/12*10*$F117*$G117*((1-$H117)+$H117*$K117*$I117*BP$10))</f>
        <v>0</v>
      </c>
      <c r="BQ117" s="177">
        <v>49</v>
      </c>
      <c r="BR117" s="123">
        <f t="shared" ref="BR117:BR171" si="275">(BQ117/12*2*$E117*$G117*((1-$H117)+$H117*$K117*$I117*BR$10))+(BQ117/12*10*$F117*$G117*((1-$H117)+$H117*$K117*$I117*BR$10))</f>
        <v>311525.15474079998</v>
      </c>
      <c r="BS117" s="198">
        <v>8</v>
      </c>
      <c r="BT117" s="123">
        <f t="shared" ref="BT117:BT171" si="276">(BS117/12*2*$E117*$G117*((1-$H117)+$H117*$K117*$I117*BT$10))+(BS117/12*10*$F117*$G117*((1-$H117)+$H117*$K117*$I117*BT$10))</f>
        <v>50861.249753600001</v>
      </c>
      <c r="BU117" s="104">
        <v>10</v>
      </c>
      <c r="BV117" s="123">
        <f t="shared" ref="BV117:BV171" si="277">(BU117/12*2*$E117*$G117*((1-$H117)+$H117*$K117*$I117*BV$10))+(BU117/12*10*$F117*$G117*((1-$H117)+$H117*$K117*$I117*BV$10))</f>
        <v>63576.562192000005</v>
      </c>
      <c r="BW117" s="177"/>
      <c r="BX117" s="123">
        <f t="shared" ref="BX117:BX171" si="278">(BW117/12*2*$E117*$G117*((1-$H117)+$H117*$K117*$I117*BX$10))+(BW117/12*10*$F117*$G117*((1-$H117)+$H117*$K117*$I117*BX$10))</f>
        <v>0</v>
      </c>
      <c r="BY117" s="177">
        <v>60</v>
      </c>
      <c r="BZ117" s="123">
        <f t="shared" ref="BZ117:BZ171" si="279">(BY117/12*2*$E117*$G117*((1-$H117)+$H117*$K117*$I117*BZ$10))+(BY117/12*10*$F117*$G117*((1-$H117)+$H117*$K117*$I117*BZ$10))</f>
        <v>381459.37315199996</v>
      </c>
      <c r="CA117" s="104">
        <v>7</v>
      </c>
      <c r="CB117" s="123">
        <f t="shared" ref="CB117:CB171" si="280">(CA117/12*2*$E117*$G117*((1-$H117)+$H117*$K117*$I117*CB$10))+(CA117/12*10*$F117*$G117*((1-$H117)+$H117*$K117*$I117*CB$10))</f>
        <v>44503.593534400003</v>
      </c>
      <c r="CC117" s="198">
        <v>400</v>
      </c>
      <c r="CD117" s="123">
        <f t="shared" ref="CD117:CD171" si="281">(CC117/12*2*$E117*$G117*((1-$H117)+$H117*$L117*$I117*CD$10))+(CC117/12*10*$F117*$G117*((1-$H117)+$H117*$L117*$I117*CD$10))</f>
        <v>2733905.695722667</v>
      </c>
      <c r="CE117" s="187">
        <v>264</v>
      </c>
      <c r="CF117" s="123">
        <f t="shared" ref="CF117:CF171" si="282">(CE117/12*2*$E117*$G117*((1-$H117)+$H117*$L117*$I117*CF$10))+(CE117/12*10*$F117*$G117*((1-$H117)+$H117*$L117*$I117*CF$10))</f>
        <v>1804377.7591769602</v>
      </c>
      <c r="CG117" s="198">
        <v>190</v>
      </c>
      <c r="CH117" s="123">
        <f t="shared" ref="CH117:CH171" si="283">(CG117/12*2*$E117*$G117*((1-$H117)+$H117*$L117*$I117*CH$10))+(CG117/12*10*$F117*$G117*((1-$H117)+$H117*$L117*$I117*CH$10))</f>
        <v>1298605.205468267</v>
      </c>
      <c r="CI117" s="198"/>
      <c r="CJ117" s="123">
        <f t="shared" ref="CJ117:CJ171" si="284">(CI117/12*2*$E117*$G117*((1-$H117)+$H117*$L117*$I117*CJ$10))+(CI117/12*10*$F117*$G117*((1-$H117)+$H117*$L117*$I117*CJ$10))</f>
        <v>0</v>
      </c>
      <c r="CK117" s="198"/>
      <c r="CL117" s="123">
        <f t="shared" ref="CL117:CL171" si="285">(CK117/12*2*$E117*$G117*((1-$H117)+$H117*$L117*$I117*CL$10))+(CK117/12*10*$F117*$G117*((1-$H117)+$H117*$L117*$I117*CL$10))</f>
        <v>0</v>
      </c>
      <c r="CM117" s="177">
        <v>111</v>
      </c>
      <c r="CN117" s="123">
        <f t="shared" ref="CN117:CN171" si="286">(CM117/12*2*$E117*$G117*((1-$H117)+$H117*$L117*$I117*CN$10))+(CM117/12*10*$F117*$G117*((1-$H117)+$H117*$L117*$I117*CN$10))</f>
        <v>758658.83056304022</v>
      </c>
      <c r="CO117" s="177"/>
      <c r="CP117" s="123">
        <f t="shared" ref="CP117:CP171" si="287">(CO117/12*2*$E117*$G117*((1-$H117)+$H117*$L117*$I117))+(CO117/12*10*$F117*$G117*((1-$H117)+$H117*$L117*$I117))</f>
        <v>0</v>
      </c>
      <c r="CQ117" s="198"/>
      <c r="CR117" s="123">
        <f t="shared" ref="CR117:CR171" si="288">(CQ117/12*10*$F117*$G117*((1-$H117)+$H117*$L117*$I117))</f>
        <v>0</v>
      </c>
      <c r="CS117" s="177">
        <v>50</v>
      </c>
      <c r="CT117" s="123">
        <f t="shared" ref="CT117:CT171" si="289">(CS117/12*10*$F117*$G117*((1-$H117)+$H117*$L117*$I117))</f>
        <v>287062.0086133334</v>
      </c>
      <c r="CU117" s="177">
        <v>80</v>
      </c>
      <c r="CV117" s="123">
        <f t="shared" ref="CV117:CV171" si="290">(CU117/12*2*$E117*$G117*((1-$H117)+$H117*$L117*$I117))+(CU117/12*10*$F117*$G117*((1-$H117)+$H117*$L117*$I117))</f>
        <v>546781.13914453355</v>
      </c>
      <c r="CW117" s="177"/>
      <c r="CX117" s="123">
        <f t="shared" ref="CX117:CX171" si="291">(CW117/12*2*$E117*$G117*((1-$H117)+$H117*$L117*$I117))+(CW117/12*10*$F117*$G117*((1-$H117)+$H117*$L117*$I117))</f>
        <v>0</v>
      </c>
      <c r="CY117" s="104"/>
      <c r="CZ117" s="123">
        <f t="shared" ref="CZ117:CZ171" si="292">(CY117/12*2*$E117*$G117*((1-$H117)+$H117*$L117*$I117))+(CY117/12*10*$F117*$G117*((1-$H117)+$H117*$L117*$I117))</f>
        <v>0</v>
      </c>
      <c r="DA117" s="177">
        <v>70</v>
      </c>
      <c r="DB117" s="123">
        <f t="shared" ref="DB117:DB171" si="293">(DA117/12*2*$E117*$G117*((1-$H117)+$H117*$L117*$I117))+(DA117/12*10*$F117*$G117*((1-$H117)+$H117*$L117*$I117))</f>
        <v>478433.49675146665</v>
      </c>
      <c r="DC117" s="177"/>
      <c r="DD117" s="123">
        <f t="shared" ref="DD117:DD171" si="294">(DC117/12*2*$E117*$G117*((1-$H117)+$H117*$L117*$I117))+(DC117/12*10*$F117*$G117*((1-$H117)+$H117*$L117*$I117))</f>
        <v>0</v>
      </c>
      <c r="DE117" s="177"/>
      <c r="DF117" s="123">
        <f t="shared" ref="DF117:DF171" si="295">(DE117/12*2*$E117*$G117*((1-$H117)+$H117*$L117*$I117))+(DE117/12*10*$F117*$G117*((1-$H117)+$H117*$L117*$I117))</f>
        <v>0</v>
      </c>
      <c r="DG117" s="177"/>
      <c r="DH117" s="123">
        <f t="shared" ref="DH117:DH171" si="296">(DG117/12*2*$E117*$G117*((1-$H117)+$H117*$L117*$I117))+(DG117/12*10*$F117*$G117*((1-$H117)+$H117*$L117*$I117))</f>
        <v>0</v>
      </c>
      <c r="DI117" s="177"/>
      <c r="DJ117" s="123">
        <f t="shared" ref="DJ117:DJ171" si="297">(DI117/12*2*$E117*$G117*((1-$H117)+$H117*$M117*$I117*DJ$10))+(DI117/12*10*$F117*$G117*((1-$H117)+$H117*$M117*$I117*DJ$10))</f>
        <v>0</v>
      </c>
      <c r="DK117" s="177"/>
      <c r="DL117" s="123">
        <f t="shared" ref="DL117:DL171" si="298">(DK117/12*2*$E117*$G117*((1-$H117)+$H117*$N117*$I117*DL$10))+(DK117/12*10*$F117*$G117*((1-$H117)+$H117*$N117*$I117*DL$10))</f>
        <v>0</v>
      </c>
      <c r="DM117" s="104"/>
      <c r="DN117" s="123">
        <f t="shared" ref="DN117:DN171" si="299">(DM117/12*2*$E117*$G117*((1-$H117)+$H117*$K117*$I117*DN$10))+(DM117/12*10*$F117*$G117*((1-$H117)+$H117*$K117*$I117*DN$10))</f>
        <v>0</v>
      </c>
      <c r="DO117" s="177"/>
      <c r="DP117" s="123">
        <f t="shared" ref="DP117:DP171" si="300">(DO117/12*2*$E117*$G117*((1-$H117)+$H117*$K117*$I117*DP$10))+(DO117/12*10*$F117*$G117*((1-$H117)+$H117*$K117*$I117*DP$10))</f>
        <v>0</v>
      </c>
      <c r="DQ117" s="177"/>
      <c r="DR117" s="123">
        <f t="shared" ref="DR117:DR171" si="301">(DQ117/12*2*$E117*$G117*((1-$H117)+$H117*$I117*DR$10))+(DQ117/12*10*$F117*$G117*((1-$H117)+$H117*$I117*DR$10))</f>
        <v>0</v>
      </c>
      <c r="DS117" s="177"/>
      <c r="DT117" s="123"/>
      <c r="DU117" s="177"/>
      <c r="DV117" s="123">
        <f t="shared" ref="DV117:DV171" si="302">(DU117/12*2*$E117*$G117*((1-$H117)+$H117*$K117*$I117*DV$10))+(DU117/12*10*$F117*$G117*((1-$H117)+$H117*$K117*$I117*DV$10))</f>
        <v>0</v>
      </c>
      <c r="DW117" s="177"/>
      <c r="DX117" s="123">
        <f t="shared" ref="DX117:DX171" si="303">(DW117/12*2*$E117*$G117*((1-$H117)+$H117*$K117*$I117*DX$10))+(DW117/12*10*$F117*$G117*((1-$H117)+$H117*$K117*$I117*DX$10))</f>
        <v>0</v>
      </c>
      <c r="DY117" s="104">
        <v>100</v>
      </c>
      <c r="DZ117" s="123">
        <f t="shared" ref="DZ117:DZ171" si="304">(DY117/12*2*$E117*$G117*((1-$H117)+$H117*$L117*$I117))+(DY117/12*10*$F117*$G117*((1-$H117)+$H117*$L117*$I117))</f>
        <v>683476.42393066676</v>
      </c>
      <c r="EA117" s="110"/>
      <c r="EB117" s="123">
        <f t="shared" ref="EB117:EB171" si="305">(EA117/12*2*$E117*$G117*((1-$H117)+$H117*$K117*$I117))+(EA117/12*10*$F117*$G117*((1-$H117)+$H117*$K117*$I117))</f>
        <v>0</v>
      </c>
      <c r="EC117" s="104"/>
      <c r="ED117" s="123">
        <f t="shared" ref="ED117:ED171" si="306">(EC117/12*2*$E117*$G117*((1-$H117)+$H117*$K117*$I117))+(EC117/12*10*$F117*$G117*((1-$H117)+$H117*$K117*$I117))</f>
        <v>0</v>
      </c>
      <c r="EE117" s="104"/>
      <c r="EF117" s="123">
        <f t="shared" ref="EF117:EF171" si="307">(EE117/12*2*$E117*$G117*((1-$H117)+$H117*$I117))+(EE117/12*10*$F117*$G117*((1-$H117)+$H117*$I117))</f>
        <v>0</v>
      </c>
      <c r="EG117" s="104"/>
      <c r="EH117" s="123">
        <f t="shared" ref="EH117:EH171" si="308">(EG117/12*2*$E117*$G117*((1-$H117)+$H117*$K117*$I117))+(EG117/12*10*$F117*$G117*((1-$H117)+$H117*$K117*$I117))</f>
        <v>0</v>
      </c>
      <c r="EI117" s="112">
        <f t="shared" si="249"/>
        <v>4876</v>
      </c>
      <c r="EJ117" s="112">
        <f t="shared" si="249"/>
        <v>31576469.432068318</v>
      </c>
    </row>
    <row r="118" spans="1:140" ht="18.75" hidden="1" x14ac:dyDescent="0.25">
      <c r="A118" s="95"/>
      <c r="B118" s="200" t="s">
        <v>359</v>
      </c>
      <c r="C118" s="196" t="s">
        <v>360</v>
      </c>
      <c r="D118" s="201" t="s">
        <v>361</v>
      </c>
      <c r="E118" s="98">
        <v>16026</v>
      </c>
      <c r="F118" s="98">
        <v>16828</v>
      </c>
      <c r="G118" s="202">
        <v>0.21</v>
      </c>
      <c r="H118" s="176">
        <v>0.30020000000000002</v>
      </c>
      <c r="I118" s="101">
        <v>1</v>
      </c>
      <c r="J118" s="102"/>
      <c r="K118" s="150">
        <v>1.4</v>
      </c>
      <c r="L118" s="150">
        <v>1.68</v>
      </c>
      <c r="M118" s="150">
        <v>2.23</v>
      </c>
      <c r="N118" s="153">
        <v>2.57</v>
      </c>
      <c r="O118" s="177"/>
      <c r="P118" s="123"/>
      <c r="Q118" s="197"/>
      <c r="R118" s="123"/>
      <c r="S118" s="203">
        <v>162</v>
      </c>
      <c r="T118" s="204">
        <f>(S118*$F118*$G118*((1-$H118)+$H118*$K118*$I118*T$10))</f>
        <v>641232.98628479987</v>
      </c>
      <c r="U118" s="177"/>
      <c r="V118" s="123"/>
      <c r="W118" s="177"/>
      <c r="X118" s="123"/>
      <c r="Y118" s="177"/>
      <c r="Z118" s="123"/>
      <c r="AA118" s="198"/>
      <c r="AB118" s="123"/>
      <c r="AC118" s="106"/>
      <c r="AD118" s="123"/>
      <c r="AE118" s="198"/>
      <c r="AF118" s="123"/>
      <c r="AG118" s="123"/>
      <c r="AH118" s="123"/>
      <c r="AI118" s="177"/>
      <c r="AJ118" s="123"/>
      <c r="AK118" s="177"/>
      <c r="AL118" s="123"/>
      <c r="AM118" s="177"/>
      <c r="AN118" s="123"/>
      <c r="AO118" s="177"/>
      <c r="AP118" s="123"/>
      <c r="AQ118" s="177"/>
      <c r="AR118" s="123"/>
      <c r="AS118" s="177"/>
      <c r="AT118" s="123"/>
      <c r="AU118" s="177"/>
      <c r="AV118" s="123"/>
      <c r="AW118" s="177"/>
      <c r="AX118" s="123"/>
      <c r="AY118" s="104"/>
      <c r="AZ118" s="123"/>
      <c r="BA118" s="177"/>
      <c r="BB118" s="123"/>
      <c r="BC118" s="177"/>
      <c r="BD118" s="123"/>
      <c r="BE118" s="177"/>
      <c r="BF118" s="123"/>
      <c r="BG118" s="177"/>
      <c r="BH118" s="123"/>
      <c r="BI118" s="177"/>
      <c r="BJ118" s="123"/>
      <c r="BK118" s="177"/>
      <c r="BL118" s="123"/>
      <c r="BM118" s="177"/>
      <c r="BN118" s="123"/>
      <c r="BO118" s="199"/>
      <c r="BP118" s="123"/>
      <c r="BQ118" s="177"/>
      <c r="BR118" s="123"/>
      <c r="BS118" s="198"/>
      <c r="BT118" s="123"/>
      <c r="BU118" s="104"/>
      <c r="BV118" s="123"/>
      <c r="BW118" s="177"/>
      <c r="BX118" s="123"/>
      <c r="BY118" s="177"/>
      <c r="BZ118" s="123"/>
      <c r="CA118" s="104"/>
      <c r="CB118" s="123"/>
      <c r="CC118" s="198"/>
      <c r="CD118" s="123"/>
      <c r="CE118" s="187"/>
      <c r="CF118" s="123"/>
      <c r="CG118" s="198"/>
      <c r="CH118" s="123"/>
      <c r="CI118" s="198"/>
      <c r="CJ118" s="123"/>
      <c r="CK118" s="198"/>
      <c r="CL118" s="123"/>
      <c r="CM118" s="177"/>
      <c r="CN118" s="123"/>
      <c r="CO118" s="177"/>
      <c r="CP118" s="123"/>
      <c r="CQ118" s="198"/>
      <c r="CR118" s="123"/>
      <c r="CS118" s="177"/>
      <c r="CT118" s="123"/>
      <c r="CU118" s="177"/>
      <c r="CV118" s="123"/>
      <c r="CW118" s="177"/>
      <c r="CX118" s="123"/>
      <c r="CY118" s="104"/>
      <c r="CZ118" s="123"/>
      <c r="DA118" s="177"/>
      <c r="DB118" s="123"/>
      <c r="DC118" s="177"/>
      <c r="DD118" s="123"/>
      <c r="DE118" s="177"/>
      <c r="DF118" s="123"/>
      <c r="DG118" s="177"/>
      <c r="DH118" s="123"/>
      <c r="DI118" s="177"/>
      <c r="DJ118" s="123"/>
      <c r="DK118" s="177"/>
      <c r="DL118" s="123"/>
      <c r="DM118" s="104"/>
      <c r="DN118" s="123"/>
      <c r="DO118" s="177"/>
      <c r="DP118" s="123"/>
      <c r="DQ118" s="177"/>
      <c r="DR118" s="123"/>
      <c r="DS118" s="177"/>
      <c r="DT118" s="123"/>
      <c r="DU118" s="177"/>
      <c r="DV118" s="123"/>
      <c r="DW118" s="177"/>
      <c r="DX118" s="123"/>
      <c r="DY118" s="104"/>
      <c r="DZ118" s="123"/>
      <c r="EA118" s="110"/>
      <c r="EB118" s="123"/>
      <c r="EC118" s="104"/>
      <c r="ED118" s="123"/>
      <c r="EE118" s="104"/>
      <c r="EF118" s="123"/>
      <c r="EG118" s="104"/>
      <c r="EH118" s="123"/>
      <c r="EI118" s="112">
        <f t="shared" si="249"/>
        <v>162</v>
      </c>
      <c r="EJ118" s="112">
        <f t="shared" si="249"/>
        <v>641232.98628479987</v>
      </c>
    </row>
    <row r="119" spans="1:140" ht="18.75" hidden="1" x14ac:dyDescent="0.25">
      <c r="A119" s="95"/>
      <c r="B119" s="200" t="s">
        <v>362</v>
      </c>
      <c r="C119" s="196" t="s">
        <v>363</v>
      </c>
      <c r="D119" s="201" t="s">
        <v>364</v>
      </c>
      <c r="E119" s="98">
        <v>16026</v>
      </c>
      <c r="F119" s="98">
        <v>16828</v>
      </c>
      <c r="G119" s="202">
        <v>0.34</v>
      </c>
      <c r="H119" s="176">
        <v>0.30020000000000002</v>
      </c>
      <c r="I119" s="101">
        <v>1</v>
      </c>
      <c r="J119" s="102"/>
      <c r="K119" s="150">
        <v>1.4</v>
      </c>
      <c r="L119" s="150">
        <v>1.68</v>
      </c>
      <c r="M119" s="150">
        <v>2.23</v>
      </c>
      <c r="N119" s="153">
        <v>2.57</v>
      </c>
      <c r="O119" s="177"/>
      <c r="P119" s="123"/>
      <c r="Q119" s="197"/>
      <c r="R119" s="123"/>
      <c r="S119" s="203">
        <v>162</v>
      </c>
      <c r="T119" s="204">
        <f t="shared" ref="T119:T120" si="309">(S119*$F119*$G119*((1-$H119)+$H119*$K119*$I119*T$10))</f>
        <v>1038186.7396992001</v>
      </c>
      <c r="U119" s="177"/>
      <c r="V119" s="123"/>
      <c r="W119" s="177"/>
      <c r="X119" s="123"/>
      <c r="Y119" s="177"/>
      <c r="Z119" s="123"/>
      <c r="AA119" s="198"/>
      <c r="AB119" s="123"/>
      <c r="AC119" s="106"/>
      <c r="AD119" s="123"/>
      <c r="AE119" s="198"/>
      <c r="AF119" s="123"/>
      <c r="AG119" s="123"/>
      <c r="AH119" s="123"/>
      <c r="AI119" s="177"/>
      <c r="AJ119" s="123"/>
      <c r="AK119" s="177"/>
      <c r="AL119" s="123"/>
      <c r="AM119" s="177"/>
      <c r="AN119" s="123"/>
      <c r="AO119" s="177"/>
      <c r="AP119" s="123"/>
      <c r="AQ119" s="177"/>
      <c r="AR119" s="123"/>
      <c r="AS119" s="177"/>
      <c r="AT119" s="123"/>
      <c r="AU119" s="177"/>
      <c r="AV119" s="123"/>
      <c r="AW119" s="177"/>
      <c r="AX119" s="123"/>
      <c r="AY119" s="104"/>
      <c r="AZ119" s="123"/>
      <c r="BA119" s="177"/>
      <c r="BB119" s="123"/>
      <c r="BC119" s="177"/>
      <c r="BD119" s="123"/>
      <c r="BE119" s="177"/>
      <c r="BF119" s="123"/>
      <c r="BG119" s="177"/>
      <c r="BH119" s="123"/>
      <c r="BI119" s="177"/>
      <c r="BJ119" s="123"/>
      <c r="BK119" s="177"/>
      <c r="BL119" s="123"/>
      <c r="BM119" s="177"/>
      <c r="BN119" s="123"/>
      <c r="BO119" s="199"/>
      <c r="BP119" s="123"/>
      <c r="BQ119" s="177"/>
      <c r="BR119" s="123"/>
      <c r="BS119" s="198"/>
      <c r="BT119" s="123"/>
      <c r="BU119" s="104"/>
      <c r="BV119" s="123"/>
      <c r="BW119" s="177"/>
      <c r="BX119" s="123"/>
      <c r="BY119" s="177"/>
      <c r="BZ119" s="123"/>
      <c r="CA119" s="104"/>
      <c r="CB119" s="123"/>
      <c r="CC119" s="198"/>
      <c r="CD119" s="123"/>
      <c r="CE119" s="187"/>
      <c r="CF119" s="123"/>
      <c r="CG119" s="198"/>
      <c r="CH119" s="123"/>
      <c r="CI119" s="198"/>
      <c r="CJ119" s="123"/>
      <c r="CK119" s="198"/>
      <c r="CL119" s="123"/>
      <c r="CM119" s="177"/>
      <c r="CN119" s="123"/>
      <c r="CO119" s="177"/>
      <c r="CP119" s="123"/>
      <c r="CQ119" s="198"/>
      <c r="CR119" s="123"/>
      <c r="CS119" s="177"/>
      <c r="CT119" s="123"/>
      <c r="CU119" s="177"/>
      <c r="CV119" s="123"/>
      <c r="CW119" s="177"/>
      <c r="CX119" s="123"/>
      <c r="CY119" s="104"/>
      <c r="CZ119" s="123"/>
      <c r="DA119" s="177"/>
      <c r="DB119" s="123"/>
      <c r="DC119" s="177"/>
      <c r="DD119" s="123"/>
      <c r="DE119" s="177"/>
      <c r="DF119" s="123"/>
      <c r="DG119" s="177"/>
      <c r="DH119" s="123"/>
      <c r="DI119" s="177"/>
      <c r="DJ119" s="123"/>
      <c r="DK119" s="177"/>
      <c r="DL119" s="123"/>
      <c r="DM119" s="104"/>
      <c r="DN119" s="123"/>
      <c r="DO119" s="177"/>
      <c r="DP119" s="123"/>
      <c r="DQ119" s="177"/>
      <c r="DR119" s="123"/>
      <c r="DS119" s="177"/>
      <c r="DT119" s="123"/>
      <c r="DU119" s="177"/>
      <c r="DV119" s="123"/>
      <c r="DW119" s="177"/>
      <c r="DX119" s="123"/>
      <c r="DY119" s="104"/>
      <c r="DZ119" s="123"/>
      <c r="EA119" s="110"/>
      <c r="EB119" s="123"/>
      <c r="EC119" s="104"/>
      <c r="ED119" s="123"/>
      <c r="EE119" s="104"/>
      <c r="EF119" s="123"/>
      <c r="EG119" s="104"/>
      <c r="EH119" s="123"/>
      <c r="EI119" s="112">
        <f t="shared" si="249"/>
        <v>162</v>
      </c>
      <c r="EJ119" s="112">
        <f t="shared" si="249"/>
        <v>1038186.7396992001</v>
      </c>
    </row>
    <row r="120" spans="1:140" ht="18.75" hidden="1" x14ac:dyDescent="0.25">
      <c r="A120" s="95"/>
      <c r="B120" s="200" t="s">
        <v>365</v>
      </c>
      <c r="C120" s="196" t="s">
        <v>366</v>
      </c>
      <c r="D120" s="201" t="s">
        <v>367</v>
      </c>
      <c r="E120" s="98">
        <v>16026</v>
      </c>
      <c r="F120" s="98">
        <v>16828</v>
      </c>
      <c r="G120" s="202">
        <v>0.64</v>
      </c>
      <c r="H120" s="176">
        <v>0.30020000000000002</v>
      </c>
      <c r="I120" s="101">
        <v>1</v>
      </c>
      <c r="J120" s="102"/>
      <c r="K120" s="150">
        <v>1.4</v>
      </c>
      <c r="L120" s="150">
        <v>1.68</v>
      </c>
      <c r="M120" s="150">
        <v>2.23</v>
      </c>
      <c r="N120" s="153">
        <v>2.57</v>
      </c>
      <c r="O120" s="177"/>
      <c r="P120" s="123"/>
      <c r="Q120" s="197"/>
      <c r="R120" s="123"/>
      <c r="S120" s="203">
        <v>74</v>
      </c>
      <c r="T120" s="204">
        <f t="shared" si="309"/>
        <v>892674.72752640001</v>
      </c>
      <c r="U120" s="177"/>
      <c r="V120" s="123"/>
      <c r="W120" s="177"/>
      <c r="X120" s="123"/>
      <c r="Y120" s="177"/>
      <c r="Z120" s="123"/>
      <c r="AA120" s="198"/>
      <c r="AB120" s="123"/>
      <c r="AC120" s="106"/>
      <c r="AD120" s="123"/>
      <c r="AE120" s="198"/>
      <c r="AF120" s="123"/>
      <c r="AG120" s="123"/>
      <c r="AH120" s="123"/>
      <c r="AI120" s="177"/>
      <c r="AJ120" s="123"/>
      <c r="AK120" s="177"/>
      <c r="AL120" s="123"/>
      <c r="AM120" s="177"/>
      <c r="AN120" s="123"/>
      <c r="AO120" s="177"/>
      <c r="AP120" s="123"/>
      <c r="AQ120" s="177"/>
      <c r="AR120" s="123"/>
      <c r="AS120" s="177"/>
      <c r="AT120" s="123"/>
      <c r="AU120" s="177"/>
      <c r="AV120" s="123"/>
      <c r="AW120" s="177"/>
      <c r="AX120" s="123"/>
      <c r="AY120" s="104"/>
      <c r="AZ120" s="123"/>
      <c r="BA120" s="177"/>
      <c r="BB120" s="123"/>
      <c r="BC120" s="177"/>
      <c r="BD120" s="123"/>
      <c r="BE120" s="177"/>
      <c r="BF120" s="123"/>
      <c r="BG120" s="177"/>
      <c r="BH120" s="123"/>
      <c r="BI120" s="177"/>
      <c r="BJ120" s="123"/>
      <c r="BK120" s="177"/>
      <c r="BL120" s="123"/>
      <c r="BM120" s="177"/>
      <c r="BN120" s="123"/>
      <c r="BO120" s="199"/>
      <c r="BP120" s="123"/>
      <c r="BQ120" s="177"/>
      <c r="BR120" s="123"/>
      <c r="BS120" s="198"/>
      <c r="BT120" s="123"/>
      <c r="BU120" s="104"/>
      <c r="BV120" s="123"/>
      <c r="BW120" s="177"/>
      <c r="BX120" s="123"/>
      <c r="BY120" s="177"/>
      <c r="BZ120" s="123"/>
      <c r="CA120" s="104"/>
      <c r="CB120" s="123"/>
      <c r="CC120" s="198"/>
      <c r="CD120" s="123"/>
      <c r="CE120" s="187"/>
      <c r="CF120" s="123"/>
      <c r="CG120" s="198"/>
      <c r="CH120" s="123"/>
      <c r="CI120" s="198"/>
      <c r="CJ120" s="123"/>
      <c r="CK120" s="198"/>
      <c r="CL120" s="123"/>
      <c r="CM120" s="177"/>
      <c r="CN120" s="123"/>
      <c r="CO120" s="177"/>
      <c r="CP120" s="123"/>
      <c r="CQ120" s="198"/>
      <c r="CR120" s="123"/>
      <c r="CS120" s="177"/>
      <c r="CT120" s="123"/>
      <c r="CU120" s="177"/>
      <c r="CV120" s="123"/>
      <c r="CW120" s="177"/>
      <c r="CX120" s="123"/>
      <c r="CY120" s="104"/>
      <c r="CZ120" s="123"/>
      <c r="DA120" s="177"/>
      <c r="DB120" s="123"/>
      <c r="DC120" s="177"/>
      <c r="DD120" s="123"/>
      <c r="DE120" s="177"/>
      <c r="DF120" s="123"/>
      <c r="DG120" s="177"/>
      <c r="DH120" s="123"/>
      <c r="DI120" s="177"/>
      <c r="DJ120" s="123"/>
      <c r="DK120" s="177"/>
      <c r="DL120" s="123"/>
      <c r="DM120" s="104"/>
      <c r="DN120" s="123"/>
      <c r="DO120" s="177"/>
      <c r="DP120" s="123"/>
      <c r="DQ120" s="177"/>
      <c r="DR120" s="123"/>
      <c r="DS120" s="177"/>
      <c r="DT120" s="123"/>
      <c r="DU120" s="177"/>
      <c r="DV120" s="123"/>
      <c r="DW120" s="177"/>
      <c r="DX120" s="123"/>
      <c r="DY120" s="104"/>
      <c r="DZ120" s="123"/>
      <c r="EA120" s="110"/>
      <c r="EB120" s="123"/>
      <c r="EC120" s="104"/>
      <c r="ED120" s="123"/>
      <c r="EE120" s="104"/>
      <c r="EF120" s="123"/>
      <c r="EG120" s="104"/>
      <c r="EH120" s="123"/>
      <c r="EI120" s="112">
        <f t="shared" si="249"/>
        <v>74</v>
      </c>
      <c r="EJ120" s="112">
        <f t="shared" si="249"/>
        <v>892674.72752640001</v>
      </c>
    </row>
    <row r="121" spans="1:140" ht="49.5" customHeight="1" x14ac:dyDescent="0.25">
      <c r="A121" s="95"/>
      <c r="B121" s="132">
        <v>89</v>
      </c>
      <c r="C121" s="196" t="s">
        <v>368</v>
      </c>
      <c r="D121" s="149" t="s">
        <v>369</v>
      </c>
      <c r="E121" s="98">
        <v>16026</v>
      </c>
      <c r="F121" s="98">
        <v>16828</v>
      </c>
      <c r="G121" s="196">
        <v>0.77</v>
      </c>
      <c r="H121" s="176">
        <v>0.1802</v>
      </c>
      <c r="I121" s="101">
        <v>1</v>
      </c>
      <c r="J121" s="102"/>
      <c r="K121" s="161">
        <v>1.4</v>
      </c>
      <c r="L121" s="161">
        <v>1.68</v>
      </c>
      <c r="M121" s="161">
        <v>2.23</v>
      </c>
      <c r="N121" s="162">
        <v>2.57</v>
      </c>
      <c r="O121" s="177"/>
      <c r="P121" s="123">
        <f t="shared" si="250"/>
        <v>0</v>
      </c>
      <c r="Q121" s="197"/>
      <c r="R121" s="123">
        <f t="shared" si="251"/>
        <v>0</v>
      </c>
      <c r="S121" s="198">
        <v>132</v>
      </c>
      <c r="T121" s="123">
        <f t="shared" ref="T121:T171" si="310">(S121/12*2*$E121*$G121*((1-$H121)+$H121*$K121*$I121*T$10))+(S121/12*10*$F121*$G121*((1-$H121)+$H121*$K121*$I121*T$10))</f>
        <v>1819118.2518431998</v>
      </c>
      <c r="U121" s="177"/>
      <c r="V121" s="123">
        <f t="shared" si="252"/>
        <v>0</v>
      </c>
      <c r="W121" s="177"/>
      <c r="X121" s="123">
        <f t="shared" si="253"/>
        <v>0</v>
      </c>
      <c r="Y121" s="177"/>
      <c r="Z121" s="123">
        <f t="shared" si="254"/>
        <v>0</v>
      </c>
      <c r="AA121" s="198"/>
      <c r="AB121" s="123">
        <f t="shared" si="255"/>
        <v>0</v>
      </c>
      <c r="AC121" s="106">
        <v>115</v>
      </c>
      <c r="AD121" s="123">
        <f t="shared" ref="AD121:AD171" si="311">(AC121/12*2*$E121*$G121*((1-$H121)+$H121*$K121*$I121*AD$10))+(AC121/12*10*$F121*$G121*((1-$H121)+$H121*$K121*$I121*AD$10))</f>
        <v>1584837.8709239999</v>
      </c>
      <c r="AE121" s="198"/>
      <c r="AF121" s="123">
        <f t="shared" si="256"/>
        <v>0</v>
      </c>
      <c r="AG121" s="123">
        <v>5</v>
      </c>
      <c r="AH121" s="123">
        <f t="shared" si="257"/>
        <v>72148.962126266662</v>
      </c>
      <c r="AI121" s="177"/>
      <c r="AJ121" s="123">
        <f t="shared" si="258"/>
        <v>0</v>
      </c>
      <c r="AK121" s="177"/>
      <c r="AL121" s="123">
        <f t="shared" si="259"/>
        <v>0</v>
      </c>
      <c r="AM121" s="177"/>
      <c r="AN121" s="123">
        <f t="shared" si="260"/>
        <v>0</v>
      </c>
      <c r="AO121" s="177"/>
      <c r="AP121" s="123">
        <f t="shared" si="261"/>
        <v>0</v>
      </c>
      <c r="AQ121" s="177">
        <v>300</v>
      </c>
      <c r="AR121" s="123">
        <f t="shared" si="262"/>
        <v>4134359.66328</v>
      </c>
      <c r="AS121" s="187">
        <v>393</v>
      </c>
      <c r="AT121" s="123">
        <f t="shared" si="263"/>
        <v>5416011.1588968001</v>
      </c>
      <c r="AU121" s="177"/>
      <c r="AV121" s="123">
        <f t="shared" si="264"/>
        <v>0</v>
      </c>
      <c r="AW121" s="177">
        <v>106</v>
      </c>
      <c r="AX121" s="123">
        <f t="shared" si="265"/>
        <v>1460807.0810256</v>
      </c>
      <c r="AY121" s="177">
        <v>24</v>
      </c>
      <c r="AZ121" s="123">
        <f t="shared" si="266"/>
        <v>330748.77306239994</v>
      </c>
      <c r="BA121" s="177"/>
      <c r="BB121" s="123">
        <f t="shared" si="267"/>
        <v>0</v>
      </c>
      <c r="BC121" s="177"/>
      <c r="BD121" s="123">
        <f t="shared" si="268"/>
        <v>0</v>
      </c>
      <c r="BE121" s="177"/>
      <c r="BF121" s="123">
        <f t="shared" si="269"/>
        <v>0</v>
      </c>
      <c r="BG121" s="177"/>
      <c r="BH121" s="123">
        <f t="shared" si="270"/>
        <v>0</v>
      </c>
      <c r="BI121" s="177"/>
      <c r="BJ121" s="123">
        <f t="shared" si="271"/>
        <v>0</v>
      </c>
      <c r="BK121" s="177"/>
      <c r="BL121" s="123">
        <f t="shared" si="272"/>
        <v>0</v>
      </c>
      <c r="BM121" s="177"/>
      <c r="BN121" s="123">
        <f t="shared" si="273"/>
        <v>0</v>
      </c>
      <c r="BO121" s="199"/>
      <c r="BP121" s="123">
        <f t="shared" si="274"/>
        <v>0</v>
      </c>
      <c r="BQ121" s="177">
        <v>1</v>
      </c>
      <c r="BR121" s="123">
        <f t="shared" si="275"/>
        <v>13781.198877599998</v>
      </c>
      <c r="BS121" s="198">
        <v>3</v>
      </c>
      <c r="BT121" s="123">
        <f>(BS121/12*2*$E121*$G121*((1-$H121)+$H121*$K121*$I121*BT$10))+(BS121/12*10*$F121*$G121*((1-$H121)+$H121*$K121*$I121*BT$10))</f>
        <v>41343.596632799992</v>
      </c>
      <c r="BU121" s="104">
        <v>50</v>
      </c>
      <c r="BV121" s="123">
        <f t="shared" si="277"/>
        <v>689059.94387999992</v>
      </c>
      <c r="BW121" s="177">
        <v>86</v>
      </c>
      <c r="BX121" s="123">
        <f t="shared" si="278"/>
        <v>1185183.1034736</v>
      </c>
      <c r="BY121" s="177"/>
      <c r="BZ121" s="123">
        <f t="shared" si="279"/>
        <v>0</v>
      </c>
      <c r="CA121" s="104">
        <v>20</v>
      </c>
      <c r="CB121" s="123">
        <f t="shared" si="280"/>
        <v>275623.97755199997</v>
      </c>
      <c r="CC121" s="198">
        <v>239</v>
      </c>
      <c r="CD121" s="123">
        <f t="shared" si="281"/>
        <v>3448720.3896355471</v>
      </c>
      <c r="CE121" s="187">
        <v>16</v>
      </c>
      <c r="CF121" s="123">
        <f t="shared" si="282"/>
        <v>230876.67880405328</v>
      </c>
      <c r="CG121" s="198">
        <v>50</v>
      </c>
      <c r="CH121" s="123">
        <f>(CG121/12*2*$E121*$G121*((1-$H121)+$H121*$L121*$I121*CH$10))+(CG121/12*10*$F121*$G121*((1-$H121)+$H121*$L121*$I121*CH$10))</f>
        <v>721489.62126266665</v>
      </c>
      <c r="CI121" s="198"/>
      <c r="CJ121" s="123">
        <f t="shared" si="284"/>
        <v>0</v>
      </c>
      <c r="CK121" s="198"/>
      <c r="CL121" s="123">
        <f t="shared" si="285"/>
        <v>0</v>
      </c>
      <c r="CM121" s="177"/>
      <c r="CN121" s="123">
        <f t="shared" si="286"/>
        <v>0</v>
      </c>
      <c r="CO121" s="177"/>
      <c r="CP121" s="123">
        <f t="shared" si="287"/>
        <v>0</v>
      </c>
      <c r="CQ121" s="198"/>
      <c r="CR121" s="123">
        <f t="shared" si="288"/>
        <v>0</v>
      </c>
      <c r="CS121" s="177"/>
      <c r="CT121" s="123">
        <f t="shared" si="289"/>
        <v>0</v>
      </c>
      <c r="CU121" s="177"/>
      <c r="CV121" s="123">
        <f t="shared" si="290"/>
        <v>0</v>
      </c>
      <c r="CW121" s="177"/>
      <c r="CX121" s="123">
        <f t="shared" si="291"/>
        <v>0</v>
      </c>
      <c r="CY121" s="177"/>
      <c r="CZ121" s="123">
        <f t="shared" si="292"/>
        <v>0</v>
      </c>
      <c r="DA121" s="177"/>
      <c r="DB121" s="123">
        <f t="shared" si="293"/>
        <v>0</v>
      </c>
      <c r="DC121" s="177"/>
      <c r="DD121" s="123">
        <f t="shared" si="294"/>
        <v>0</v>
      </c>
      <c r="DE121" s="177"/>
      <c r="DF121" s="123">
        <f t="shared" si="295"/>
        <v>0</v>
      </c>
      <c r="DG121" s="177"/>
      <c r="DH121" s="123">
        <f t="shared" si="296"/>
        <v>0</v>
      </c>
      <c r="DI121" s="177"/>
      <c r="DJ121" s="123">
        <f t="shared" si="297"/>
        <v>0</v>
      </c>
      <c r="DK121" s="177"/>
      <c r="DL121" s="123">
        <f t="shared" si="298"/>
        <v>0</v>
      </c>
      <c r="DM121" s="104"/>
      <c r="DN121" s="123">
        <f t="shared" si="299"/>
        <v>0</v>
      </c>
      <c r="DO121" s="177"/>
      <c r="DP121" s="123">
        <f t="shared" si="300"/>
        <v>0</v>
      </c>
      <c r="DQ121" s="177"/>
      <c r="DR121" s="123">
        <f t="shared" si="301"/>
        <v>0</v>
      </c>
      <c r="DS121" s="177"/>
      <c r="DT121" s="123"/>
      <c r="DU121" s="177"/>
      <c r="DV121" s="123">
        <f t="shared" si="302"/>
        <v>0</v>
      </c>
      <c r="DW121" s="177"/>
      <c r="DX121" s="123">
        <f t="shared" si="303"/>
        <v>0</v>
      </c>
      <c r="DY121" s="104"/>
      <c r="DZ121" s="123">
        <f t="shared" si="304"/>
        <v>0</v>
      </c>
      <c r="EA121" s="110"/>
      <c r="EB121" s="123">
        <f t="shared" si="305"/>
        <v>0</v>
      </c>
      <c r="EC121" s="104"/>
      <c r="ED121" s="123">
        <f t="shared" si="306"/>
        <v>0</v>
      </c>
      <c r="EE121" s="104"/>
      <c r="EF121" s="123">
        <f t="shared" si="307"/>
        <v>0</v>
      </c>
      <c r="EG121" s="104"/>
      <c r="EH121" s="123">
        <f t="shared" si="308"/>
        <v>0</v>
      </c>
      <c r="EI121" s="112">
        <f t="shared" si="249"/>
        <v>1540</v>
      </c>
      <c r="EJ121" s="112">
        <f t="shared" si="249"/>
        <v>21424110.271276534</v>
      </c>
    </row>
    <row r="122" spans="1:140" ht="18.75" hidden="1" x14ac:dyDescent="0.25">
      <c r="A122" s="95"/>
      <c r="B122" s="200" t="s">
        <v>370</v>
      </c>
      <c r="C122" s="196" t="s">
        <v>371</v>
      </c>
      <c r="D122" s="149" t="s">
        <v>372</v>
      </c>
      <c r="E122" s="98">
        <v>16026</v>
      </c>
      <c r="F122" s="98">
        <v>16828</v>
      </c>
      <c r="G122" s="202">
        <v>0.42</v>
      </c>
      <c r="H122" s="176">
        <v>0.1802</v>
      </c>
      <c r="I122" s="101">
        <v>1</v>
      </c>
      <c r="J122" s="102"/>
      <c r="K122" s="161">
        <v>1.4</v>
      </c>
      <c r="L122" s="161">
        <v>1.68</v>
      </c>
      <c r="M122" s="161">
        <v>2.23</v>
      </c>
      <c r="N122" s="162">
        <v>2.57</v>
      </c>
      <c r="O122" s="177"/>
      <c r="P122" s="123"/>
      <c r="Q122" s="197"/>
      <c r="R122" s="123"/>
      <c r="S122" s="203">
        <v>103</v>
      </c>
      <c r="T122" s="204">
        <f>(S122*$F122*$G122*((1-$H122)+$H122*$K122*$I122*T$10))</f>
        <v>780452.02650239994</v>
      </c>
      <c r="U122" s="177"/>
      <c r="V122" s="123"/>
      <c r="W122" s="177"/>
      <c r="X122" s="123"/>
      <c r="Y122" s="177"/>
      <c r="Z122" s="123"/>
      <c r="AA122" s="198"/>
      <c r="AB122" s="123"/>
      <c r="AC122" s="106"/>
      <c r="AD122" s="123"/>
      <c r="AE122" s="198"/>
      <c r="AF122" s="123"/>
      <c r="AG122" s="123"/>
      <c r="AH122" s="123"/>
      <c r="AI122" s="177"/>
      <c r="AJ122" s="123"/>
      <c r="AK122" s="177"/>
      <c r="AL122" s="123"/>
      <c r="AM122" s="177"/>
      <c r="AN122" s="123"/>
      <c r="AO122" s="177"/>
      <c r="AP122" s="123"/>
      <c r="AQ122" s="177"/>
      <c r="AR122" s="123"/>
      <c r="AS122" s="187"/>
      <c r="AT122" s="123"/>
      <c r="AU122" s="177"/>
      <c r="AV122" s="123"/>
      <c r="AW122" s="177"/>
      <c r="AX122" s="123"/>
      <c r="AY122" s="177"/>
      <c r="AZ122" s="123"/>
      <c r="BA122" s="177"/>
      <c r="BB122" s="123"/>
      <c r="BC122" s="177"/>
      <c r="BD122" s="123"/>
      <c r="BE122" s="177"/>
      <c r="BF122" s="123"/>
      <c r="BG122" s="177"/>
      <c r="BH122" s="123"/>
      <c r="BI122" s="177"/>
      <c r="BJ122" s="123"/>
      <c r="BK122" s="177"/>
      <c r="BL122" s="123"/>
      <c r="BM122" s="177"/>
      <c r="BN122" s="123"/>
      <c r="BO122" s="199"/>
      <c r="BP122" s="123"/>
      <c r="BQ122" s="177"/>
      <c r="BR122" s="123"/>
      <c r="BS122" s="198"/>
      <c r="BT122" s="123"/>
      <c r="BU122" s="104"/>
      <c r="BV122" s="123"/>
      <c r="BW122" s="177"/>
      <c r="BX122" s="123"/>
      <c r="BY122" s="177"/>
      <c r="BZ122" s="123"/>
      <c r="CA122" s="104"/>
      <c r="CB122" s="123"/>
      <c r="CC122" s="198"/>
      <c r="CD122" s="123"/>
      <c r="CE122" s="187"/>
      <c r="CF122" s="123"/>
      <c r="CG122" s="198"/>
      <c r="CH122" s="123"/>
      <c r="CI122" s="198"/>
      <c r="CJ122" s="123"/>
      <c r="CK122" s="198"/>
      <c r="CL122" s="123"/>
      <c r="CM122" s="177"/>
      <c r="CN122" s="123"/>
      <c r="CO122" s="177"/>
      <c r="CP122" s="123"/>
      <c r="CQ122" s="198"/>
      <c r="CR122" s="123"/>
      <c r="CS122" s="177"/>
      <c r="CT122" s="123"/>
      <c r="CU122" s="177"/>
      <c r="CV122" s="123"/>
      <c r="CW122" s="177"/>
      <c r="CX122" s="123"/>
      <c r="CY122" s="177"/>
      <c r="CZ122" s="123"/>
      <c r="DA122" s="177"/>
      <c r="DB122" s="123"/>
      <c r="DC122" s="177"/>
      <c r="DD122" s="123"/>
      <c r="DE122" s="177"/>
      <c r="DF122" s="123"/>
      <c r="DG122" s="177"/>
      <c r="DH122" s="123"/>
      <c r="DI122" s="177"/>
      <c r="DJ122" s="123"/>
      <c r="DK122" s="177"/>
      <c r="DL122" s="123"/>
      <c r="DM122" s="104"/>
      <c r="DN122" s="123"/>
      <c r="DO122" s="177"/>
      <c r="DP122" s="123"/>
      <c r="DQ122" s="177"/>
      <c r="DR122" s="123"/>
      <c r="DS122" s="177"/>
      <c r="DT122" s="123"/>
      <c r="DU122" s="177"/>
      <c r="DV122" s="123"/>
      <c r="DW122" s="177"/>
      <c r="DX122" s="123"/>
      <c r="DY122" s="104"/>
      <c r="DZ122" s="123"/>
      <c r="EA122" s="110"/>
      <c r="EB122" s="123"/>
      <c r="EC122" s="104"/>
      <c r="ED122" s="123"/>
      <c r="EE122" s="104"/>
      <c r="EF122" s="123"/>
      <c r="EG122" s="104"/>
      <c r="EH122" s="123"/>
      <c r="EI122" s="112">
        <f t="shared" si="249"/>
        <v>103</v>
      </c>
      <c r="EJ122" s="112">
        <f t="shared" si="249"/>
        <v>780452.02650239994</v>
      </c>
    </row>
    <row r="123" spans="1:140" ht="18.75" hidden="1" x14ac:dyDescent="0.25">
      <c r="A123" s="95"/>
      <c r="B123" s="200" t="s">
        <v>373</v>
      </c>
      <c r="C123" s="196" t="s">
        <v>374</v>
      </c>
      <c r="D123" s="149" t="s">
        <v>375</v>
      </c>
      <c r="E123" s="98">
        <v>16026</v>
      </c>
      <c r="F123" s="98">
        <v>16828</v>
      </c>
      <c r="G123" s="202">
        <v>0.74</v>
      </c>
      <c r="H123" s="176">
        <v>0.1802</v>
      </c>
      <c r="I123" s="101">
        <v>1</v>
      </c>
      <c r="J123" s="102"/>
      <c r="K123" s="161">
        <v>1.4</v>
      </c>
      <c r="L123" s="161">
        <v>1.68</v>
      </c>
      <c r="M123" s="161">
        <v>2.23</v>
      </c>
      <c r="N123" s="162">
        <v>2.57</v>
      </c>
      <c r="O123" s="177"/>
      <c r="P123" s="123"/>
      <c r="Q123" s="197"/>
      <c r="R123" s="123"/>
      <c r="S123" s="203">
        <v>20</v>
      </c>
      <c r="T123" s="204">
        <f t="shared" ref="T123:T151" si="312">(S123*$F123*$G123*((1-$H123)+$H123*$K123*$I123*T$10))</f>
        <v>267006.24115199997</v>
      </c>
      <c r="U123" s="177"/>
      <c r="V123" s="123"/>
      <c r="W123" s="177"/>
      <c r="X123" s="123"/>
      <c r="Y123" s="177"/>
      <c r="Z123" s="123"/>
      <c r="AA123" s="198"/>
      <c r="AB123" s="123"/>
      <c r="AC123" s="106"/>
      <c r="AD123" s="123"/>
      <c r="AE123" s="198"/>
      <c r="AF123" s="123"/>
      <c r="AG123" s="123"/>
      <c r="AH123" s="123"/>
      <c r="AI123" s="177"/>
      <c r="AJ123" s="123"/>
      <c r="AK123" s="177"/>
      <c r="AL123" s="123"/>
      <c r="AM123" s="177"/>
      <c r="AN123" s="123"/>
      <c r="AO123" s="177"/>
      <c r="AP123" s="123"/>
      <c r="AQ123" s="177"/>
      <c r="AR123" s="123"/>
      <c r="AS123" s="187"/>
      <c r="AT123" s="123"/>
      <c r="AU123" s="177"/>
      <c r="AV123" s="123"/>
      <c r="AW123" s="177"/>
      <c r="AX123" s="123"/>
      <c r="AY123" s="177"/>
      <c r="AZ123" s="123"/>
      <c r="BA123" s="177"/>
      <c r="BB123" s="123"/>
      <c r="BC123" s="177"/>
      <c r="BD123" s="123"/>
      <c r="BE123" s="177"/>
      <c r="BF123" s="123"/>
      <c r="BG123" s="177"/>
      <c r="BH123" s="123"/>
      <c r="BI123" s="177"/>
      <c r="BJ123" s="123"/>
      <c r="BK123" s="177"/>
      <c r="BL123" s="123"/>
      <c r="BM123" s="177"/>
      <c r="BN123" s="123"/>
      <c r="BO123" s="199"/>
      <c r="BP123" s="123"/>
      <c r="BQ123" s="177"/>
      <c r="BR123" s="123"/>
      <c r="BS123" s="198"/>
      <c r="BT123" s="123"/>
      <c r="BU123" s="104"/>
      <c r="BV123" s="123"/>
      <c r="BW123" s="177"/>
      <c r="BX123" s="123"/>
      <c r="BY123" s="177"/>
      <c r="BZ123" s="123"/>
      <c r="CA123" s="104"/>
      <c r="CB123" s="123"/>
      <c r="CC123" s="198"/>
      <c r="CD123" s="123"/>
      <c r="CE123" s="187"/>
      <c r="CF123" s="123"/>
      <c r="CG123" s="198"/>
      <c r="CH123" s="123"/>
      <c r="CI123" s="198"/>
      <c r="CJ123" s="123"/>
      <c r="CK123" s="198"/>
      <c r="CL123" s="123"/>
      <c r="CM123" s="177"/>
      <c r="CN123" s="123"/>
      <c r="CO123" s="177"/>
      <c r="CP123" s="123"/>
      <c r="CQ123" s="198"/>
      <c r="CR123" s="123"/>
      <c r="CS123" s="177"/>
      <c r="CT123" s="123"/>
      <c r="CU123" s="177"/>
      <c r="CV123" s="123"/>
      <c r="CW123" s="177"/>
      <c r="CX123" s="123"/>
      <c r="CY123" s="177"/>
      <c r="CZ123" s="123"/>
      <c r="DA123" s="177"/>
      <c r="DB123" s="123"/>
      <c r="DC123" s="177"/>
      <c r="DD123" s="123"/>
      <c r="DE123" s="177"/>
      <c r="DF123" s="123"/>
      <c r="DG123" s="177"/>
      <c r="DH123" s="123"/>
      <c r="DI123" s="177"/>
      <c r="DJ123" s="123"/>
      <c r="DK123" s="177"/>
      <c r="DL123" s="123"/>
      <c r="DM123" s="104"/>
      <c r="DN123" s="123"/>
      <c r="DO123" s="177"/>
      <c r="DP123" s="123"/>
      <c r="DQ123" s="177"/>
      <c r="DR123" s="123"/>
      <c r="DS123" s="177"/>
      <c r="DT123" s="123"/>
      <c r="DU123" s="177"/>
      <c r="DV123" s="123"/>
      <c r="DW123" s="177"/>
      <c r="DX123" s="123"/>
      <c r="DY123" s="104"/>
      <c r="DZ123" s="123"/>
      <c r="EA123" s="110"/>
      <c r="EB123" s="123"/>
      <c r="EC123" s="104"/>
      <c r="ED123" s="123"/>
      <c r="EE123" s="104"/>
      <c r="EF123" s="123"/>
      <c r="EG123" s="104"/>
      <c r="EH123" s="123"/>
      <c r="EI123" s="112">
        <f t="shared" si="249"/>
        <v>20</v>
      </c>
      <c r="EJ123" s="112">
        <f t="shared" si="249"/>
        <v>267006.24115199997</v>
      </c>
    </row>
    <row r="124" spans="1:140" ht="18.75" hidden="1" x14ac:dyDescent="0.25">
      <c r="A124" s="95"/>
      <c r="B124" s="200" t="s">
        <v>376</v>
      </c>
      <c r="C124" s="196" t="s">
        <v>377</v>
      </c>
      <c r="D124" s="149" t="s">
        <v>378</v>
      </c>
      <c r="E124" s="98">
        <v>16026</v>
      </c>
      <c r="F124" s="98">
        <v>16828</v>
      </c>
      <c r="G124" s="202">
        <v>1.57</v>
      </c>
      <c r="H124" s="176">
        <v>0.1802</v>
      </c>
      <c r="I124" s="101">
        <v>1</v>
      </c>
      <c r="J124" s="102"/>
      <c r="K124" s="161">
        <v>1.4</v>
      </c>
      <c r="L124" s="161">
        <v>1.68</v>
      </c>
      <c r="M124" s="161">
        <v>2.23</v>
      </c>
      <c r="N124" s="162">
        <v>2.57</v>
      </c>
      <c r="O124" s="177"/>
      <c r="P124" s="123"/>
      <c r="Q124" s="197"/>
      <c r="R124" s="123"/>
      <c r="S124" s="203">
        <v>46</v>
      </c>
      <c r="T124" s="204">
        <f t="shared" si="312"/>
        <v>1302918.2929728001</v>
      </c>
      <c r="U124" s="177"/>
      <c r="V124" s="123"/>
      <c r="W124" s="177"/>
      <c r="X124" s="123"/>
      <c r="Y124" s="177"/>
      <c r="Z124" s="123"/>
      <c r="AA124" s="198"/>
      <c r="AB124" s="123"/>
      <c r="AC124" s="106"/>
      <c r="AD124" s="123"/>
      <c r="AE124" s="198"/>
      <c r="AF124" s="123"/>
      <c r="AG124" s="123"/>
      <c r="AH124" s="123"/>
      <c r="AI124" s="177"/>
      <c r="AJ124" s="123"/>
      <c r="AK124" s="177"/>
      <c r="AL124" s="123"/>
      <c r="AM124" s="177"/>
      <c r="AN124" s="123"/>
      <c r="AO124" s="177"/>
      <c r="AP124" s="123"/>
      <c r="AQ124" s="177"/>
      <c r="AR124" s="123"/>
      <c r="AS124" s="187"/>
      <c r="AT124" s="123"/>
      <c r="AU124" s="177"/>
      <c r="AV124" s="123"/>
      <c r="AW124" s="177"/>
      <c r="AX124" s="123"/>
      <c r="AY124" s="177"/>
      <c r="AZ124" s="123"/>
      <c r="BA124" s="177"/>
      <c r="BB124" s="123"/>
      <c r="BC124" s="177"/>
      <c r="BD124" s="123"/>
      <c r="BE124" s="177"/>
      <c r="BF124" s="123"/>
      <c r="BG124" s="177"/>
      <c r="BH124" s="123"/>
      <c r="BI124" s="177"/>
      <c r="BJ124" s="123"/>
      <c r="BK124" s="177"/>
      <c r="BL124" s="123"/>
      <c r="BM124" s="177"/>
      <c r="BN124" s="123"/>
      <c r="BO124" s="199"/>
      <c r="BP124" s="123"/>
      <c r="BQ124" s="177"/>
      <c r="BR124" s="123"/>
      <c r="BS124" s="198"/>
      <c r="BT124" s="123"/>
      <c r="BU124" s="104"/>
      <c r="BV124" s="123"/>
      <c r="BW124" s="177"/>
      <c r="BX124" s="123"/>
      <c r="BY124" s="177"/>
      <c r="BZ124" s="123"/>
      <c r="CA124" s="104"/>
      <c r="CB124" s="123"/>
      <c r="CC124" s="198"/>
      <c r="CD124" s="123"/>
      <c r="CE124" s="187"/>
      <c r="CF124" s="123"/>
      <c r="CG124" s="198"/>
      <c r="CH124" s="123"/>
      <c r="CI124" s="198"/>
      <c r="CJ124" s="123"/>
      <c r="CK124" s="198"/>
      <c r="CL124" s="123"/>
      <c r="CM124" s="177"/>
      <c r="CN124" s="123"/>
      <c r="CO124" s="177"/>
      <c r="CP124" s="123"/>
      <c r="CQ124" s="198"/>
      <c r="CR124" s="123"/>
      <c r="CS124" s="177"/>
      <c r="CT124" s="123"/>
      <c r="CU124" s="177"/>
      <c r="CV124" s="123"/>
      <c r="CW124" s="177"/>
      <c r="CX124" s="123"/>
      <c r="CY124" s="177"/>
      <c r="CZ124" s="123"/>
      <c r="DA124" s="177"/>
      <c r="DB124" s="123"/>
      <c r="DC124" s="177"/>
      <c r="DD124" s="123"/>
      <c r="DE124" s="177"/>
      <c r="DF124" s="123"/>
      <c r="DG124" s="177"/>
      <c r="DH124" s="123"/>
      <c r="DI124" s="177"/>
      <c r="DJ124" s="123"/>
      <c r="DK124" s="177"/>
      <c r="DL124" s="123"/>
      <c r="DM124" s="104"/>
      <c r="DN124" s="123"/>
      <c r="DO124" s="177"/>
      <c r="DP124" s="123"/>
      <c r="DQ124" s="177"/>
      <c r="DR124" s="123"/>
      <c r="DS124" s="177"/>
      <c r="DT124" s="123"/>
      <c r="DU124" s="177"/>
      <c r="DV124" s="123"/>
      <c r="DW124" s="177"/>
      <c r="DX124" s="123"/>
      <c r="DY124" s="104"/>
      <c r="DZ124" s="123"/>
      <c r="EA124" s="110"/>
      <c r="EB124" s="123"/>
      <c r="EC124" s="104"/>
      <c r="ED124" s="123"/>
      <c r="EE124" s="104"/>
      <c r="EF124" s="123"/>
      <c r="EG124" s="104"/>
      <c r="EH124" s="123"/>
      <c r="EI124" s="112">
        <f t="shared" si="249"/>
        <v>46</v>
      </c>
      <c r="EJ124" s="112">
        <f t="shared" si="249"/>
        <v>1302918.2929728001</v>
      </c>
    </row>
    <row r="125" spans="1:140" s="160" customFormat="1" ht="60" hidden="1" x14ac:dyDescent="0.25">
      <c r="A125" s="95"/>
      <c r="B125" s="132">
        <v>90</v>
      </c>
      <c r="C125" s="196" t="s">
        <v>379</v>
      </c>
      <c r="D125" s="184" t="s">
        <v>380</v>
      </c>
      <c r="E125" s="98">
        <v>16026</v>
      </c>
      <c r="F125" s="98">
        <v>16828</v>
      </c>
      <c r="G125" s="196">
        <v>1.42</v>
      </c>
      <c r="H125" s="176">
        <v>0.2472</v>
      </c>
      <c r="I125" s="101">
        <v>1</v>
      </c>
      <c r="J125" s="102"/>
      <c r="K125" s="161">
        <v>1.4</v>
      </c>
      <c r="L125" s="161">
        <v>1.68</v>
      </c>
      <c r="M125" s="161">
        <v>2.23</v>
      </c>
      <c r="N125" s="162">
        <v>2.57</v>
      </c>
      <c r="O125" s="177"/>
      <c r="P125" s="123">
        <f t="shared" si="250"/>
        <v>0</v>
      </c>
      <c r="Q125" s="197"/>
      <c r="R125" s="123">
        <f t="shared" si="251"/>
        <v>0</v>
      </c>
      <c r="S125" s="198">
        <v>13</v>
      </c>
      <c r="T125" s="123">
        <f t="shared" si="310"/>
        <v>338649.97398613329</v>
      </c>
      <c r="U125" s="177">
        <v>0</v>
      </c>
      <c r="V125" s="123">
        <f t="shared" si="252"/>
        <v>0</v>
      </c>
      <c r="W125" s="177"/>
      <c r="X125" s="123">
        <f t="shared" si="253"/>
        <v>0</v>
      </c>
      <c r="Y125" s="177"/>
      <c r="Z125" s="123">
        <f t="shared" si="254"/>
        <v>0</v>
      </c>
      <c r="AA125" s="198"/>
      <c r="AB125" s="123">
        <f t="shared" si="255"/>
        <v>0</v>
      </c>
      <c r="AC125" s="106">
        <v>62</v>
      </c>
      <c r="AD125" s="123">
        <f t="shared" si="311"/>
        <v>1615099.8759338667</v>
      </c>
      <c r="AE125" s="198"/>
      <c r="AF125" s="123">
        <f t="shared" si="256"/>
        <v>0</v>
      </c>
      <c r="AG125" s="123">
        <v>0</v>
      </c>
      <c r="AH125" s="123">
        <f t="shared" si="257"/>
        <v>0</v>
      </c>
      <c r="AI125" s="177"/>
      <c r="AJ125" s="123">
        <f t="shared" si="258"/>
        <v>0</v>
      </c>
      <c r="AK125" s="177">
        <v>0</v>
      </c>
      <c r="AL125" s="123">
        <f t="shared" si="259"/>
        <v>0</v>
      </c>
      <c r="AM125" s="177"/>
      <c r="AN125" s="123">
        <f t="shared" si="260"/>
        <v>0</v>
      </c>
      <c r="AO125" s="177"/>
      <c r="AP125" s="123">
        <f t="shared" si="261"/>
        <v>0</v>
      </c>
      <c r="AQ125" s="177">
        <v>30</v>
      </c>
      <c r="AR125" s="123">
        <f t="shared" si="262"/>
        <v>781499.93996800005</v>
      </c>
      <c r="AS125" s="177">
        <v>20</v>
      </c>
      <c r="AT125" s="123">
        <f t="shared" si="263"/>
        <v>520999.95997866674</v>
      </c>
      <c r="AU125" s="177"/>
      <c r="AV125" s="123">
        <f t="shared" si="264"/>
        <v>0</v>
      </c>
      <c r="AW125" s="177"/>
      <c r="AX125" s="123">
        <f t="shared" si="265"/>
        <v>0</v>
      </c>
      <c r="AY125" s="177">
        <v>96</v>
      </c>
      <c r="AZ125" s="123">
        <f t="shared" si="266"/>
        <v>2500799.8078975999</v>
      </c>
      <c r="BA125" s="177"/>
      <c r="BB125" s="123">
        <f t="shared" si="267"/>
        <v>0</v>
      </c>
      <c r="BC125" s="177"/>
      <c r="BD125" s="123">
        <f t="shared" si="268"/>
        <v>0</v>
      </c>
      <c r="BE125" s="177"/>
      <c r="BF125" s="123">
        <f t="shared" si="269"/>
        <v>0</v>
      </c>
      <c r="BG125" s="177"/>
      <c r="BH125" s="123">
        <f t="shared" si="270"/>
        <v>0</v>
      </c>
      <c r="BI125" s="177"/>
      <c r="BJ125" s="123">
        <f t="shared" si="271"/>
        <v>0</v>
      </c>
      <c r="BK125" s="177"/>
      <c r="BL125" s="123">
        <f t="shared" si="272"/>
        <v>0</v>
      </c>
      <c r="BM125" s="177"/>
      <c r="BN125" s="123">
        <f t="shared" si="273"/>
        <v>0</v>
      </c>
      <c r="BO125" s="199"/>
      <c r="BP125" s="123">
        <f t="shared" si="274"/>
        <v>0</v>
      </c>
      <c r="BQ125" s="177"/>
      <c r="BR125" s="123">
        <f t="shared" si="275"/>
        <v>0</v>
      </c>
      <c r="BS125" s="198">
        <v>1</v>
      </c>
      <c r="BT125" s="123">
        <f t="shared" si="276"/>
        <v>26049.997998933333</v>
      </c>
      <c r="BU125" s="104"/>
      <c r="BV125" s="123">
        <f t="shared" si="277"/>
        <v>0</v>
      </c>
      <c r="BW125" s="177"/>
      <c r="BX125" s="123">
        <f t="shared" si="278"/>
        <v>0</v>
      </c>
      <c r="BY125" s="177"/>
      <c r="BZ125" s="123">
        <f t="shared" si="279"/>
        <v>0</v>
      </c>
      <c r="CA125" s="104"/>
      <c r="CB125" s="123">
        <f t="shared" si="280"/>
        <v>0</v>
      </c>
      <c r="CC125" s="198">
        <v>5</v>
      </c>
      <c r="CD125" s="123">
        <f t="shared" si="281"/>
        <v>138454.14632426668</v>
      </c>
      <c r="CE125" s="187">
        <v>5</v>
      </c>
      <c r="CF125" s="123">
        <f t="shared" si="282"/>
        <v>138454.14632426668</v>
      </c>
      <c r="CG125" s="198"/>
      <c r="CH125" s="123">
        <f t="shared" si="283"/>
        <v>0</v>
      </c>
      <c r="CI125" s="198"/>
      <c r="CJ125" s="123">
        <f t="shared" si="284"/>
        <v>0</v>
      </c>
      <c r="CK125" s="198"/>
      <c r="CL125" s="123">
        <f t="shared" si="285"/>
        <v>0</v>
      </c>
      <c r="CM125" s="177"/>
      <c r="CN125" s="123">
        <f t="shared" si="286"/>
        <v>0</v>
      </c>
      <c r="CO125" s="177"/>
      <c r="CP125" s="123">
        <f t="shared" si="287"/>
        <v>0</v>
      </c>
      <c r="CQ125" s="198"/>
      <c r="CR125" s="123">
        <f t="shared" si="288"/>
        <v>0</v>
      </c>
      <c r="CS125" s="177"/>
      <c r="CT125" s="123">
        <f t="shared" si="289"/>
        <v>0</v>
      </c>
      <c r="CU125" s="177">
        <v>0</v>
      </c>
      <c r="CV125" s="123">
        <f t="shared" si="290"/>
        <v>0</v>
      </c>
      <c r="CW125" s="177"/>
      <c r="CX125" s="123">
        <f t="shared" si="291"/>
        <v>0</v>
      </c>
      <c r="CY125" s="104"/>
      <c r="CZ125" s="123">
        <f t="shared" si="292"/>
        <v>0</v>
      </c>
      <c r="DA125" s="177"/>
      <c r="DB125" s="123">
        <f t="shared" si="293"/>
        <v>0</v>
      </c>
      <c r="DC125" s="177"/>
      <c r="DD125" s="123">
        <f t="shared" si="294"/>
        <v>0</v>
      </c>
      <c r="DE125" s="177"/>
      <c r="DF125" s="123">
        <f t="shared" si="295"/>
        <v>0</v>
      </c>
      <c r="DG125" s="177"/>
      <c r="DH125" s="123">
        <f t="shared" si="296"/>
        <v>0</v>
      </c>
      <c r="DI125" s="177"/>
      <c r="DJ125" s="123">
        <f t="shared" si="297"/>
        <v>0</v>
      </c>
      <c r="DK125" s="177">
        <v>0</v>
      </c>
      <c r="DL125" s="123">
        <f t="shared" si="298"/>
        <v>0</v>
      </c>
      <c r="DM125" s="104"/>
      <c r="DN125" s="123">
        <f t="shared" si="299"/>
        <v>0</v>
      </c>
      <c r="DO125" s="177"/>
      <c r="DP125" s="123">
        <f t="shared" si="300"/>
        <v>0</v>
      </c>
      <c r="DQ125" s="177"/>
      <c r="DR125" s="123">
        <f t="shared" si="301"/>
        <v>0</v>
      </c>
      <c r="DS125" s="177"/>
      <c r="DT125" s="123"/>
      <c r="DU125" s="177"/>
      <c r="DV125" s="123">
        <f t="shared" si="302"/>
        <v>0</v>
      </c>
      <c r="DW125" s="177"/>
      <c r="DX125" s="123">
        <f t="shared" si="303"/>
        <v>0</v>
      </c>
      <c r="DY125" s="104">
        <v>12</v>
      </c>
      <c r="DZ125" s="123">
        <f t="shared" si="304"/>
        <v>332289.95117824001</v>
      </c>
      <c r="EA125" s="110"/>
      <c r="EB125" s="123">
        <f t="shared" si="305"/>
        <v>0</v>
      </c>
      <c r="EC125" s="104"/>
      <c r="ED125" s="123">
        <f t="shared" si="306"/>
        <v>0</v>
      </c>
      <c r="EE125" s="104"/>
      <c r="EF125" s="123">
        <f t="shared" si="307"/>
        <v>0</v>
      </c>
      <c r="EG125" s="104"/>
      <c r="EH125" s="123">
        <f t="shared" si="308"/>
        <v>0</v>
      </c>
      <c r="EI125" s="112">
        <f t="shared" si="249"/>
        <v>244</v>
      </c>
      <c r="EJ125" s="112">
        <f t="shared" si="249"/>
        <v>6392297.7995899729</v>
      </c>
    </row>
    <row r="126" spans="1:140" s="160" customFormat="1" ht="18.75" hidden="1" x14ac:dyDescent="0.25">
      <c r="A126" s="95"/>
      <c r="B126" s="200" t="s">
        <v>381</v>
      </c>
      <c r="C126" s="196" t="s">
        <v>382</v>
      </c>
      <c r="D126" s="201" t="s">
        <v>383</v>
      </c>
      <c r="E126" s="98">
        <v>16026</v>
      </c>
      <c r="F126" s="98">
        <v>16828</v>
      </c>
      <c r="G126" s="202">
        <v>0.87</v>
      </c>
      <c r="H126" s="176">
        <v>0.2472</v>
      </c>
      <c r="I126" s="101">
        <v>1</v>
      </c>
      <c r="J126" s="102"/>
      <c r="K126" s="161">
        <v>1.4</v>
      </c>
      <c r="L126" s="161">
        <v>1.68</v>
      </c>
      <c r="M126" s="161">
        <v>2.23</v>
      </c>
      <c r="N126" s="162">
        <v>2.57</v>
      </c>
      <c r="O126" s="177"/>
      <c r="P126" s="123"/>
      <c r="Q126" s="197"/>
      <c r="R126" s="123"/>
      <c r="S126" s="203">
        <v>9</v>
      </c>
      <c r="T126" s="204">
        <f t="shared" si="312"/>
        <v>144791.9891712</v>
      </c>
      <c r="U126" s="177"/>
      <c r="V126" s="123"/>
      <c r="W126" s="177"/>
      <c r="X126" s="123"/>
      <c r="Y126" s="177"/>
      <c r="Z126" s="123"/>
      <c r="AA126" s="198"/>
      <c r="AB126" s="123"/>
      <c r="AC126" s="106"/>
      <c r="AD126" s="123"/>
      <c r="AE126" s="198"/>
      <c r="AF126" s="123"/>
      <c r="AG126" s="123"/>
      <c r="AH126" s="123"/>
      <c r="AI126" s="177"/>
      <c r="AJ126" s="123"/>
      <c r="AK126" s="177"/>
      <c r="AL126" s="123"/>
      <c r="AM126" s="177"/>
      <c r="AN126" s="123"/>
      <c r="AO126" s="177"/>
      <c r="AP126" s="123"/>
      <c r="AQ126" s="177"/>
      <c r="AR126" s="123"/>
      <c r="AS126" s="177"/>
      <c r="AT126" s="123"/>
      <c r="AU126" s="177"/>
      <c r="AV126" s="123"/>
      <c r="AW126" s="177"/>
      <c r="AX126" s="123"/>
      <c r="AY126" s="177"/>
      <c r="AZ126" s="123"/>
      <c r="BA126" s="177"/>
      <c r="BB126" s="123"/>
      <c r="BC126" s="177"/>
      <c r="BD126" s="123"/>
      <c r="BE126" s="177"/>
      <c r="BF126" s="123"/>
      <c r="BG126" s="177"/>
      <c r="BH126" s="123"/>
      <c r="BI126" s="177"/>
      <c r="BJ126" s="123"/>
      <c r="BK126" s="177"/>
      <c r="BL126" s="123"/>
      <c r="BM126" s="177"/>
      <c r="BN126" s="123"/>
      <c r="BO126" s="199"/>
      <c r="BP126" s="123"/>
      <c r="BQ126" s="177"/>
      <c r="BR126" s="123"/>
      <c r="BS126" s="198"/>
      <c r="BT126" s="123"/>
      <c r="BU126" s="104"/>
      <c r="BV126" s="123"/>
      <c r="BW126" s="177"/>
      <c r="BX126" s="123"/>
      <c r="BY126" s="177"/>
      <c r="BZ126" s="123"/>
      <c r="CA126" s="104"/>
      <c r="CB126" s="123"/>
      <c r="CC126" s="198"/>
      <c r="CD126" s="123"/>
      <c r="CE126" s="187"/>
      <c r="CF126" s="123"/>
      <c r="CG126" s="198"/>
      <c r="CH126" s="123"/>
      <c r="CI126" s="198"/>
      <c r="CJ126" s="123"/>
      <c r="CK126" s="198"/>
      <c r="CL126" s="123"/>
      <c r="CM126" s="177"/>
      <c r="CN126" s="123"/>
      <c r="CO126" s="177"/>
      <c r="CP126" s="123"/>
      <c r="CQ126" s="198"/>
      <c r="CR126" s="123"/>
      <c r="CS126" s="177"/>
      <c r="CT126" s="123"/>
      <c r="CU126" s="177"/>
      <c r="CV126" s="123"/>
      <c r="CW126" s="177"/>
      <c r="CX126" s="123"/>
      <c r="CY126" s="104"/>
      <c r="CZ126" s="123"/>
      <c r="DA126" s="177"/>
      <c r="DB126" s="123"/>
      <c r="DC126" s="177"/>
      <c r="DD126" s="123"/>
      <c r="DE126" s="177"/>
      <c r="DF126" s="123"/>
      <c r="DG126" s="177"/>
      <c r="DH126" s="123"/>
      <c r="DI126" s="177"/>
      <c r="DJ126" s="123"/>
      <c r="DK126" s="177"/>
      <c r="DL126" s="123"/>
      <c r="DM126" s="104"/>
      <c r="DN126" s="123"/>
      <c r="DO126" s="177"/>
      <c r="DP126" s="123"/>
      <c r="DQ126" s="177"/>
      <c r="DR126" s="123"/>
      <c r="DS126" s="177"/>
      <c r="DT126" s="123"/>
      <c r="DU126" s="177"/>
      <c r="DV126" s="123"/>
      <c r="DW126" s="177"/>
      <c r="DX126" s="123"/>
      <c r="DY126" s="104"/>
      <c r="DZ126" s="123"/>
      <c r="EA126" s="110"/>
      <c r="EB126" s="123"/>
      <c r="EC126" s="104"/>
      <c r="ED126" s="123"/>
      <c r="EE126" s="104"/>
      <c r="EF126" s="123"/>
      <c r="EG126" s="104"/>
      <c r="EH126" s="123"/>
      <c r="EI126" s="112">
        <f t="shared" si="249"/>
        <v>9</v>
      </c>
      <c r="EJ126" s="112">
        <f t="shared" si="249"/>
        <v>144791.9891712</v>
      </c>
    </row>
    <row r="127" spans="1:140" s="160" customFormat="1" ht="18.75" hidden="1" x14ac:dyDescent="0.25">
      <c r="A127" s="95"/>
      <c r="B127" s="200" t="s">
        <v>384</v>
      </c>
      <c r="C127" s="196" t="s">
        <v>385</v>
      </c>
      <c r="D127" s="201" t="s">
        <v>386</v>
      </c>
      <c r="E127" s="98">
        <v>16026</v>
      </c>
      <c r="F127" s="98">
        <v>16828</v>
      </c>
      <c r="G127" s="202">
        <v>1.27</v>
      </c>
      <c r="H127" s="176">
        <v>0.2472</v>
      </c>
      <c r="I127" s="101">
        <v>1</v>
      </c>
      <c r="J127" s="102"/>
      <c r="K127" s="161">
        <v>1.4</v>
      </c>
      <c r="L127" s="161">
        <v>1.68</v>
      </c>
      <c r="M127" s="161">
        <v>2.23</v>
      </c>
      <c r="N127" s="162">
        <v>2.57</v>
      </c>
      <c r="O127" s="177"/>
      <c r="P127" s="123"/>
      <c r="Q127" s="197"/>
      <c r="R127" s="123"/>
      <c r="S127" s="203">
        <v>9</v>
      </c>
      <c r="T127" s="204">
        <f t="shared" si="312"/>
        <v>211363.01867520003</v>
      </c>
      <c r="U127" s="177"/>
      <c r="V127" s="123"/>
      <c r="W127" s="177"/>
      <c r="X127" s="123"/>
      <c r="Y127" s="177"/>
      <c r="Z127" s="123"/>
      <c r="AA127" s="198"/>
      <c r="AB127" s="123"/>
      <c r="AC127" s="106"/>
      <c r="AD127" s="123"/>
      <c r="AE127" s="198"/>
      <c r="AF127" s="123"/>
      <c r="AG127" s="123"/>
      <c r="AH127" s="123"/>
      <c r="AI127" s="177"/>
      <c r="AJ127" s="123"/>
      <c r="AK127" s="177"/>
      <c r="AL127" s="123"/>
      <c r="AM127" s="177"/>
      <c r="AN127" s="123"/>
      <c r="AO127" s="177"/>
      <c r="AP127" s="123"/>
      <c r="AQ127" s="177"/>
      <c r="AR127" s="123"/>
      <c r="AS127" s="177"/>
      <c r="AT127" s="123"/>
      <c r="AU127" s="177"/>
      <c r="AV127" s="123"/>
      <c r="AW127" s="177"/>
      <c r="AX127" s="123"/>
      <c r="AY127" s="177"/>
      <c r="AZ127" s="123"/>
      <c r="BA127" s="177"/>
      <c r="BB127" s="123"/>
      <c r="BC127" s="177"/>
      <c r="BD127" s="123"/>
      <c r="BE127" s="177"/>
      <c r="BF127" s="123"/>
      <c r="BG127" s="177"/>
      <c r="BH127" s="123"/>
      <c r="BI127" s="177"/>
      <c r="BJ127" s="123"/>
      <c r="BK127" s="177"/>
      <c r="BL127" s="123"/>
      <c r="BM127" s="177"/>
      <c r="BN127" s="123"/>
      <c r="BO127" s="199"/>
      <c r="BP127" s="123"/>
      <c r="BQ127" s="177"/>
      <c r="BR127" s="123"/>
      <c r="BS127" s="198"/>
      <c r="BT127" s="123"/>
      <c r="BU127" s="104"/>
      <c r="BV127" s="123"/>
      <c r="BW127" s="177"/>
      <c r="BX127" s="123"/>
      <c r="BY127" s="177"/>
      <c r="BZ127" s="123"/>
      <c r="CA127" s="104"/>
      <c r="CB127" s="123"/>
      <c r="CC127" s="198"/>
      <c r="CD127" s="123"/>
      <c r="CE127" s="187"/>
      <c r="CF127" s="123"/>
      <c r="CG127" s="198"/>
      <c r="CH127" s="123"/>
      <c r="CI127" s="198"/>
      <c r="CJ127" s="123"/>
      <c r="CK127" s="198"/>
      <c r="CL127" s="123"/>
      <c r="CM127" s="177"/>
      <c r="CN127" s="123"/>
      <c r="CO127" s="177"/>
      <c r="CP127" s="123"/>
      <c r="CQ127" s="198"/>
      <c r="CR127" s="123"/>
      <c r="CS127" s="177"/>
      <c r="CT127" s="123"/>
      <c r="CU127" s="177"/>
      <c r="CV127" s="123"/>
      <c r="CW127" s="177"/>
      <c r="CX127" s="123"/>
      <c r="CY127" s="104"/>
      <c r="CZ127" s="123"/>
      <c r="DA127" s="177"/>
      <c r="DB127" s="123"/>
      <c r="DC127" s="177"/>
      <c r="DD127" s="123"/>
      <c r="DE127" s="177"/>
      <c r="DF127" s="123"/>
      <c r="DG127" s="177"/>
      <c r="DH127" s="123"/>
      <c r="DI127" s="177"/>
      <c r="DJ127" s="123"/>
      <c r="DK127" s="177"/>
      <c r="DL127" s="123"/>
      <c r="DM127" s="104"/>
      <c r="DN127" s="123"/>
      <c r="DO127" s="177"/>
      <c r="DP127" s="123"/>
      <c r="DQ127" s="177"/>
      <c r="DR127" s="123"/>
      <c r="DS127" s="177"/>
      <c r="DT127" s="123"/>
      <c r="DU127" s="177"/>
      <c r="DV127" s="123"/>
      <c r="DW127" s="177"/>
      <c r="DX127" s="123"/>
      <c r="DY127" s="104"/>
      <c r="DZ127" s="123"/>
      <c r="EA127" s="110"/>
      <c r="EB127" s="123"/>
      <c r="EC127" s="104"/>
      <c r="ED127" s="123"/>
      <c r="EE127" s="104"/>
      <c r="EF127" s="123"/>
      <c r="EG127" s="104"/>
      <c r="EH127" s="123"/>
      <c r="EI127" s="112">
        <f t="shared" si="249"/>
        <v>9</v>
      </c>
      <c r="EJ127" s="112">
        <f t="shared" si="249"/>
        <v>211363.01867520003</v>
      </c>
    </row>
    <row r="128" spans="1:140" s="160" customFormat="1" ht="18.75" hidden="1" x14ac:dyDescent="0.25">
      <c r="A128" s="95"/>
      <c r="B128" s="200" t="s">
        <v>387</v>
      </c>
      <c r="C128" s="196" t="s">
        <v>388</v>
      </c>
      <c r="D128" s="201" t="s">
        <v>389</v>
      </c>
      <c r="E128" s="98">
        <v>16026</v>
      </c>
      <c r="F128" s="98">
        <v>16828</v>
      </c>
      <c r="G128" s="202">
        <v>2.2400000000000002</v>
      </c>
      <c r="H128" s="176">
        <v>0.2472</v>
      </c>
      <c r="I128" s="101">
        <v>1</v>
      </c>
      <c r="J128" s="102"/>
      <c r="K128" s="161">
        <v>1.4</v>
      </c>
      <c r="L128" s="161">
        <v>1.68</v>
      </c>
      <c r="M128" s="161">
        <v>2.23</v>
      </c>
      <c r="N128" s="162">
        <v>2.57</v>
      </c>
      <c r="O128" s="177"/>
      <c r="P128" s="123"/>
      <c r="Q128" s="197"/>
      <c r="R128" s="123"/>
      <c r="S128" s="203">
        <v>8</v>
      </c>
      <c r="T128" s="204">
        <f t="shared" si="312"/>
        <v>331375.79130880005</v>
      </c>
      <c r="U128" s="177"/>
      <c r="V128" s="123"/>
      <c r="W128" s="177"/>
      <c r="X128" s="123"/>
      <c r="Y128" s="177"/>
      <c r="Z128" s="123"/>
      <c r="AA128" s="198"/>
      <c r="AB128" s="123"/>
      <c r="AC128" s="106"/>
      <c r="AD128" s="123"/>
      <c r="AE128" s="198"/>
      <c r="AF128" s="123"/>
      <c r="AG128" s="123"/>
      <c r="AH128" s="123"/>
      <c r="AI128" s="177"/>
      <c r="AJ128" s="123"/>
      <c r="AK128" s="177"/>
      <c r="AL128" s="123"/>
      <c r="AM128" s="177"/>
      <c r="AN128" s="123"/>
      <c r="AO128" s="177"/>
      <c r="AP128" s="123"/>
      <c r="AQ128" s="177"/>
      <c r="AR128" s="123"/>
      <c r="AS128" s="177"/>
      <c r="AT128" s="123"/>
      <c r="AU128" s="177"/>
      <c r="AV128" s="123"/>
      <c r="AW128" s="177"/>
      <c r="AX128" s="123"/>
      <c r="AY128" s="177"/>
      <c r="AZ128" s="123"/>
      <c r="BA128" s="177"/>
      <c r="BB128" s="123"/>
      <c r="BC128" s="177"/>
      <c r="BD128" s="123"/>
      <c r="BE128" s="177"/>
      <c r="BF128" s="123"/>
      <c r="BG128" s="177"/>
      <c r="BH128" s="123"/>
      <c r="BI128" s="177"/>
      <c r="BJ128" s="123"/>
      <c r="BK128" s="177"/>
      <c r="BL128" s="123"/>
      <c r="BM128" s="177"/>
      <c r="BN128" s="123"/>
      <c r="BO128" s="199"/>
      <c r="BP128" s="123"/>
      <c r="BQ128" s="177"/>
      <c r="BR128" s="123"/>
      <c r="BS128" s="198"/>
      <c r="BT128" s="123"/>
      <c r="BU128" s="104"/>
      <c r="BV128" s="123"/>
      <c r="BW128" s="177"/>
      <c r="BX128" s="123"/>
      <c r="BY128" s="177"/>
      <c r="BZ128" s="123"/>
      <c r="CA128" s="104"/>
      <c r="CB128" s="123"/>
      <c r="CC128" s="198"/>
      <c r="CD128" s="123"/>
      <c r="CE128" s="187"/>
      <c r="CF128" s="123"/>
      <c r="CG128" s="198"/>
      <c r="CH128" s="123"/>
      <c r="CI128" s="198"/>
      <c r="CJ128" s="123"/>
      <c r="CK128" s="198"/>
      <c r="CL128" s="123"/>
      <c r="CM128" s="177"/>
      <c r="CN128" s="123"/>
      <c r="CO128" s="177"/>
      <c r="CP128" s="123"/>
      <c r="CQ128" s="198"/>
      <c r="CR128" s="123"/>
      <c r="CS128" s="177"/>
      <c r="CT128" s="123"/>
      <c r="CU128" s="177"/>
      <c r="CV128" s="123"/>
      <c r="CW128" s="177"/>
      <c r="CX128" s="123"/>
      <c r="CY128" s="104"/>
      <c r="CZ128" s="123"/>
      <c r="DA128" s="177"/>
      <c r="DB128" s="123"/>
      <c r="DC128" s="177"/>
      <c r="DD128" s="123"/>
      <c r="DE128" s="177"/>
      <c r="DF128" s="123"/>
      <c r="DG128" s="177"/>
      <c r="DH128" s="123"/>
      <c r="DI128" s="177"/>
      <c r="DJ128" s="123"/>
      <c r="DK128" s="177"/>
      <c r="DL128" s="123"/>
      <c r="DM128" s="104"/>
      <c r="DN128" s="123"/>
      <c r="DO128" s="177"/>
      <c r="DP128" s="123"/>
      <c r="DQ128" s="177"/>
      <c r="DR128" s="123"/>
      <c r="DS128" s="177"/>
      <c r="DT128" s="123"/>
      <c r="DU128" s="177"/>
      <c r="DV128" s="123"/>
      <c r="DW128" s="177"/>
      <c r="DX128" s="123"/>
      <c r="DY128" s="104"/>
      <c r="DZ128" s="123"/>
      <c r="EA128" s="110"/>
      <c r="EB128" s="123"/>
      <c r="EC128" s="104"/>
      <c r="ED128" s="123"/>
      <c r="EE128" s="104"/>
      <c r="EF128" s="123"/>
      <c r="EG128" s="104"/>
      <c r="EH128" s="123"/>
      <c r="EI128" s="112">
        <f t="shared" si="249"/>
        <v>8</v>
      </c>
      <c r="EJ128" s="112">
        <f t="shared" si="249"/>
        <v>331375.79130880005</v>
      </c>
    </row>
    <row r="129" spans="1:140" s="3" customFormat="1" ht="60" hidden="1" customHeight="1" x14ac:dyDescent="0.25">
      <c r="A129" s="95"/>
      <c r="B129" s="132">
        <v>91</v>
      </c>
      <c r="C129" s="196" t="s">
        <v>390</v>
      </c>
      <c r="D129" s="184" t="s">
        <v>391</v>
      </c>
      <c r="E129" s="98">
        <v>16026</v>
      </c>
      <c r="F129" s="98">
        <v>16828</v>
      </c>
      <c r="G129" s="196">
        <v>1.96</v>
      </c>
      <c r="H129" s="176">
        <v>0.23330000000000001</v>
      </c>
      <c r="I129" s="101">
        <v>1</v>
      </c>
      <c r="J129" s="102"/>
      <c r="K129" s="161">
        <v>1.4</v>
      </c>
      <c r="L129" s="161">
        <v>1.68</v>
      </c>
      <c r="M129" s="161">
        <v>2.23</v>
      </c>
      <c r="N129" s="162">
        <v>2.57</v>
      </c>
      <c r="O129" s="177"/>
      <c r="P129" s="123">
        <f t="shared" si="250"/>
        <v>0</v>
      </c>
      <c r="Q129" s="197"/>
      <c r="R129" s="123">
        <f t="shared" si="251"/>
        <v>0</v>
      </c>
      <c r="S129" s="198">
        <v>73</v>
      </c>
      <c r="T129" s="123">
        <f t="shared" si="310"/>
        <v>2611531.7182415999</v>
      </c>
      <c r="U129" s="177"/>
      <c r="V129" s="123">
        <f t="shared" si="252"/>
        <v>0</v>
      </c>
      <c r="W129" s="177"/>
      <c r="X129" s="123">
        <f t="shared" si="253"/>
        <v>0</v>
      </c>
      <c r="Y129" s="177"/>
      <c r="Z129" s="123">
        <f t="shared" si="254"/>
        <v>0</v>
      </c>
      <c r="AA129" s="198"/>
      <c r="AB129" s="123">
        <f t="shared" si="255"/>
        <v>0</v>
      </c>
      <c r="AC129" s="106"/>
      <c r="AD129" s="123">
        <f t="shared" si="311"/>
        <v>0</v>
      </c>
      <c r="AE129" s="198"/>
      <c r="AF129" s="123">
        <f t="shared" si="256"/>
        <v>0</v>
      </c>
      <c r="AG129" s="123"/>
      <c r="AH129" s="123">
        <f t="shared" si="257"/>
        <v>0</v>
      </c>
      <c r="AI129" s="177"/>
      <c r="AJ129" s="123">
        <f t="shared" si="258"/>
        <v>0</v>
      </c>
      <c r="AK129" s="177"/>
      <c r="AL129" s="123">
        <f t="shared" si="259"/>
        <v>0</v>
      </c>
      <c r="AM129" s="177"/>
      <c r="AN129" s="123">
        <f t="shared" si="260"/>
        <v>0</v>
      </c>
      <c r="AO129" s="177"/>
      <c r="AP129" s="123">
        <f t="shared" si="261"/>
        <v>0</v>
      </c>
      <c r="AQ129" s="177"/>
      <c r="AR129" s="123">
        <f t="shared" si="262"/>
        <v>0</v>
      </c>
      <c r="AS129" s="177">
        <v>72</v>
      </c>
      <c r="AT129" s="123">
        <f t="shared" si="263"/>
        <v>2575757.3111423999</v>
      </c>
      <c r="AU129" s="177"/>
      <c r="AV129" s="123">
        <f t="shared" si="264"/>
        <v>0</v>
      </c>
      <c r="AW129" s="177"/>
      <c r="AX129" s="123">
        <f t="shared" si="265"/>
        <v>0</v>
      </c>
      <c r="AY129" s="177">
        <v>60</v>
      </c>
      <c r="AZ129" s="123">
        <f t="shared" si="266"/>
        <v>2146464.4259519996</v>
      </c>
      <c r="BA129" s="177"/>
      <c r="BB129" s="123">
        <f t="shared" si="267"/>
        <v>0</v>
      </c>
      <c r="BC129" s="177"/>
      <c r="BD129" s="123">
        <f t="shared" si="268"/>
        <v>0</v>
      </c>
      <c r="BE129" s="177"/>
      <c r="BF129" s="123">
        <f t="shared" si="269"/>
        <v>0</v>
      </c>
      <c r="BG129" s="177"/>
      <c r="BH129" s="123">
        <f t="shared" si="270"/>
        <v>0</v>
      </c>
      <c r="BI129" s="177"/>
      <c r="BJ129" s="123">
        <f t="shared" si="271"/>
        <v>0</v>
      </c>
      <c r="BK129" s="177"/>
      <c r="BL129" s="123">
        <f t="shared" si="272"/>
        <v>0</v>
      </c>
      <c r="BM129" s="177"/>
      <c r="BN129" s="123">
        <f t="shared" si="273"/>
        <v>0</v>
      </c>
      <c r="BO129" s="199"/>
      <c r="BP129" s="123">
        <f t="shared" si="274"/>
        <v>0</v>
      </c>
      <c r="BQ129" s="177"/>
      <c r="BR129" s="123">
        <f t="shared" si="275"/>
        <v>0</v>
      </c>
      <c r="BS129" s="198"/>
      <c r="BT129" s="123">
        <f t="shared" si="276"/>
        <v>0</v>
      </c>
      <c r="BU129" s="104"/>
      <c r="BV129" s="123">
        <f t="shared" si="277"/>
        <v>0</v>
      </c>
      <c r="BW129" s="177"/>
      <c r="BX129" s="123">
        <f t="shared" si="278"/>
        <v>0</v>
      </c>
      <c r="BY129" s="177"/>
      <c r="BZ129" s="123">
        <f t="shared" si="279"/>
        <v>0</v>
      </c>
      <c r="CA129" s="104">
        <v>10</v>
      </c>
      <c r="CB129" s="123">
        <f t="shared" si="280"/>
        <v>357744.07099199999</v>
      </c>
      <c r="CC129" s="198">
        <v>100</v>
      </c>
      <c r="CD129" s="123">
        <f t="shared" si="281"/>
        <v>3791186.6735306671</v>
      </c>
      <c r="CE129" s="177"/>
      <c r="CF129" s="123">
        <f t="shared" si="282"/>
        <v>0</v>
      </c>
      <c r="CG129" s="198"/>
      <c r="CH129" s="123">
        <f t="shared" si="283"/>
        <v>0</v>
      </c>
      <c r="CI129" s="198"/>
      <c r="CJ129" s="123">
        <f t="shared" si="284"/>
        <v>0</v>
      </c>
      <c r="CK129" s="198"/>
      <c r="CL129" s="123">
        <f t="shared" si="285"/>
        <v>0</v>
      </c>
      <c r="CM129" s="177">
        <v>20</v>
      </c>
      <c r="CN129" s="123">
        <f t="shared" si="286"/>
        <v>758237.33470613335</v>
      </c>
      <c r="CO129" s="177"/>
      <c r="CP129" s="123">
        <f t="shared" si="287"/>
        <v>0</v>
      </c>
      <c r="CQ129" s="198"/>
      <c r="CR129" s="123">
        <f t="shared" si="288"/>
        <v>0</v>
      </c>
      <c r="CS129" s="177"/>
      <c r="CT129" s="123">
        <f t="shared" si="289"/>
        <v>0</v>
      </c>
      <c r="CU129" s="177"/>
      <c r="CV129" s="123">
        <f t="shared" si="290"/>
        <v>0</v>
      </c>
      <c r="CW129" s="177"/>
      <c r="CX129" s="123">
        <f t="shared" si="291"/>
        <v>0</v>
      </c>
      <c r="CY129" s="104">
        <v>180</v>
      </c>
      <c r="CZ129" s="123">
        <f t="shared" si="292"/>
        <v>6824136.0123552</v>
      </c>
      <c r="DA129" s="177"/>
      <c r="DB129" s="123">
        <f t="shared" si="293"/>
        <v>0</v>
      </c>
      <c r="DC129" s="177"/>
      <c r="DD129" s="123">
        <f t="shared" si="294"/>
        <v>0</v>
      </c>
      <c r="DE129" s="177"/>
      <c r="DF129" s="123">
        <f t="shared" si="295"/>
        <v>0</v>
      </c>
      <c r="DG129" s="177"/>
      <c r="DH129" s="123">
        <f t="shared" si="296"/>
        <v>0</v>
      </c>
      <c r="DI129" s="177"/>
      <c r="DJ129" s="123">
        <f t="shared" si="297"/>
        <v>0</v>
      </c>
      <c r="DK129" s="177"/>
      <c r="DL129" s="123">
        <f t="shared" si="298"/>
        <v>0</v>
      </c>
      <c r="DM129" s="104"/>
      <c r="DN129" s="123">
        <f t="shared" si="299"/>
        <v>0</v>
      </c>
      <c r="DO129" s="177"/>
      <c r="DP129" s="123">
        <f t="shared" si="300"/>
        <v>0</v>
      </c>
      <c r="DQ129" s="177"/>
      <c r="DR129" s="123">
        <f t="shared" si="301"/>
        <v>0</v>
      </c>
      <c r="DS129" s="177"/>
      <c r="DT129" s="123"/>
      <c r="DU129" s="177"/>
      <c r="DV129" s="123">
        <f t="shared" si="302"/>
        <v>0</v>
      </c>
      <c r="DW129" s="177"/>
      <c r="DX129" s="123">
        <f t="shared" si="303"/>
        <v>0</v>
      </c>
      <c r="DY129" s="104"/>
      <c r="DZ129" s="123">
        <f t="shared" si="304"/>
        <v>0</v>
      </c>
      <c r="EA129" s="110"/>
      <c r="EB129" s="123">
        <f t="shared" si="305"/>
        <v>0</v>
      </c>
      <c r="EC129" s="104"/>
      <c r="ED129" s="123">
        <f t="shared" si="306"/>
        <v>0</v>
      </c>
      <c r="EE129" s="104"/>
      <c r="EF129" s="123">
        <f t="shared" si="307"/>
        <v>0</v>
      </c>
      <c r="EG129" s="104"/>
      <c r="EH129" s="123">
        <f t="shared" si="308"/>
        <v>0</v>
      </c>
      <c r="EI129" s="112">
        <f t="shared" si="249"/>
        <v>515</v>
      </c>
      <c r="EJ129" s="112">
        <f t="shared" si="249"/>
        <v>19065057.546920002</v>
      </c>
    </row>
    <row r="130" spans="1:140" s="3" customFormat="1" ht="18.75" hidden="1" x14ac:dyDescent="0.25">
      <c r="A130" s="95"/>
      <c r="B130" s="200" t="s">
        <v>392</v>
      </c>
      <c r="C130" s="205" t="s">
        <v>393</v>
      </c>
      <c r="D130" s="201" t="s">
        <v>394</v>
      </c>
      <c r="E130" s="98">
        <v>16026</v>
      </c>
      <c r="F130" s="98">
        <v>16828</v>
      </c>
      <c r="G130" s="202">
        <v>1.35</v>
      </c>
      <c r="H130" s="176">
        <v>0.23330000000000001</v>
      </c>
      <c r="I130" s="101">
        <v>1</v>
      </c>
      <c r="J130" s="102"/>
      <c r="K130" s="161">
        <v>1.4</v>
      </c>
      <c r="L130" s="161">
        <v>1.68</v>
      </c>
      <c r="M130" s="161">
        <v>2.23</v>
      </c>
      <c r="N130" s="162">
        <v>2.57</v>
      </c>
      <c r="O130" s="177"/>
      <c r="P130" s="123"/>
      <c r="Q130" s="197"/>
      <c r="R130" s="123"/>
      <c r="S130" s="203">
        <v>92</v>
      </c>
      <c r="T130" s="204">
        <f t="shared" si="312"/>
        <v>2285079.9088319996</v>
      </c>
      <c r="U130" s="177"/>
      <c r="V130" s="123"/>
      <c r="W130" s="177"/>
      <c r="X130" s="123"/>
      <c r="Y130" s="177"/>
      <c r="Z130" s="123"/>
      <c r="AA130" s="198"/>
      <c r="AB130" s="123"/>
      <c r="AC130" s="106"/>
      <c r="AD130" s="123"/>
      <c r="AE130" s="198"/>
      <c r="AF130" s="123"/>
      <c r="AG130" s="123"/>
      <c r="AH130" s="123"/>
      <c r="AI130" s="177"/>
      <c r="AJ130" s="123"/>
      <c r="AK130" s="177"/>
      <c r="AL130" s="123"/>
      <c r="AM130" s="177"/>
      <c r="AN130" s="123"/>
      <c r="AO130" s="177"/>
      <c r="AP130" s="123"/>
      <c r="AQ130" s="177"/>
      <c r="AR130" s="123"/>
      <c r="AS130" s="177"/>
      <c r="AT130" s="123"/>
      <c r="AU130" s="177"/>
      <c r="AV130" s="123"/>
      <c r="AW130" s="177"/>
      <c r="AX130" s="123"/>
      <c r="AY130" s="177"/>
      <c r="AZ130" s="123"/>
      <c r="BA130" s="177"/>
      <c r="BB130" s="123"/>
      <c r="BC130" s="177"/>
      <c r="BD130" s="123"/>
      <c r="BE130" s="177"/>
      <c r="BF130" s="123"/>
      <c r="BG130" s="177"/>
      <c r="BH130" s="123"/>
      <c r="BI130" s="177"/>
      <c r="BJ130" s="123"/>
      <c r="BK130" s="177"/>
      <c r="BL130" s="123"/>
      <c r="BM130" s="177"/>
      <c r="BN130" s="123"/>
      <c r="BO130" s="199"/>
      <c r="BP130" s="123"/>
      <c r="BQ130" s="177"/>
      <c r="BR130" s="123"/>
      <c r="BS130" s="198"/>
      <c r="BT130" s="123"/>
      <c r="BU130" s="104"/>
      <c r="BV130" s="123"/>
      <c r="BW130" s="177"/>
      <c r="BX130" s="123"/>
      <c r="BY130" s="177"/>
      <c r="BZ130" s="123"/>
      <c r="CA130" s="104"/>
      <c r="CB130" s="123"/>
      <c r="CC130" s="198"/>
      <c r="CD130" s="123"/>
      <c r="CE130" s="177"/>
      <c r="CF130" s="123"/>
      <c r="CG130" s="198"/>
      <c r="CH130" s="123"/>
      <c r="CI130" s="198"/>
      <c r="CJ130" s="123"/>
      <c r="CK130" s="198"/>
      <c r="CL130" s="123"/>
      <c r="CM130" s="177"/>
      <c r="CN130" s="123"/>
      <c r="CO130" s="177"/>
      <c r="CP130" s="123"/>
      <c r="CQ130" s="198"/>
      <c r="CR130" s="123"/>
      <c r="CS130" s="177"/>
      <c r="CT130" s="123"/>
      <c r="CU130" s="177"/>
      <c r="CV130" s="123"/>
      <c r="CW130" s="177"/>
      <c r="CX130" s="123"/>
      <c r="CY130" s="104"/>
      <c r="CZ130" s="123"/>
      <c r="DA130" s="177"/>
      <c r="DB130" s="123"/>
      <c r="DC130" s="177"/>
      <c r="DD130" s="123"/>
      <c r="DE130" s="177"/>
      <c r="DF130" s="123"/>
      <c r="DG130" s="177"/>
      <c r="DH130" s="123"/>
      <c r="DI130" s="177"/>
      <c r="DJ130" s="123"/>
      <c r="DK130" s="177"/>
      <c r="DL130" s="123"/>
      <c r="DM130" s="104"/>
      <c r="DN130" s="123"/>
      <c r="DO130" s="177"/>
      <c r="DP130" s="123"/>
      <c r="DQ130" s="177"/>
      <c r="DR130" s="123"/>
      <c r="DS130" s="177"/>
      <c r="DT130" s="123"/>
      <c r="DU130" s="177"/>
      <c r="DV130" s="123"/>
      <c r="DW130" s="177"/>
      <c r="DX130" s="123"/>
      <c r="DY130" s="104"/>
      <c r="DZ130" s="123"/>
      <c r="EA130" s="110"/>
      <c r="EB130" s="123"/>
      <c r="EC130" s="104"/>
      <c r="ED130" s="123"/>
      <c r="EE130" s="104"/>
      <c r="EF130" s="123"/>
      <c r="EG130" s="104"/>
      <c r="EH130" s="123"/>
      <c r="EI130" s="112">
        <f t="shared" si="249"/>
        <v>92</v>
      </c>
      <c r="EJ130" s="112">
        <f t="shared" si="249"/>
        <v>2285079.9088319996</v>
      </c>
    </row>
    <row r="131" spans="1:140" s="3" customFormat="1" ht="18.75" hidden="1" x14ac:dyDescent="0.25">
      <c r="A131" s="95"/>
      <c r="B131" s="200" t="s">
        <v>395</v>
      </c>
      <c r="C131" s="205" t="s">
        <v>396</v>
      </c>
      <c r="D131" s="201" t="s">
        <v>397</v>
      </c>
      <c r="E131" s="98">
        <v>16026</v>
      </c>
      <c r="F131" s="98">
        <v>16828</v>
      </c>
      <c r="G131" s="202">
        <v>1.9</v>
      </c>
      <c r="H131" s="176">
        <v>0.23330000000000001</v>
      </c>
      <c r="I131" s="101">
        <v>1</v>
      </c>
      <c r="J131" s="102"/>
      <c r="K131" s="161">
        <v>1.4</v>
      </c>
      <c r="L131" s="161">
        <v>1.68</v>
      </c>
      <c r="M131" s="161">
        <v>2.23</v>
      </c>
      <c r="N131" s="162">
        <v>2.57</v>
      </c>
      <c r="O131" s="177"/>
      <c r="P131" s="123"/>
      <c r="Q131" s="197"/>
      <c r="R131" s="123"/>
      <c r="S131" s="203">
        <v>112</v>
      </c>
      <c r="T131" s="204">
        <f t="shared" si="312"/>
        <v>3915177.1706879996</v>
      </c>
      <c r="U131" s="177"/>
      <c r="V131" s="123"/>
      <c r="W131" s="177"/>
      <c r="X131" s="123"/>
      <c r="Y131" s="177"/>
      <c r="Z131" s="123"/>
      <c r="AA131" s="198"/>
      <c r="AB131" s="123"/>
      <c r="AC131" s="106"/>
      <c r="AD131" s="123"/>
      <c r="AE131" s="198"/>
      <c r="AF131" s="123"/>
      <c r="AG131" s="123"/>
      <c r="AH131" s="123"/>
      <c r="AI131" s="177"/>
      <c r="AJ131" s="123"/>
      <c r="AK131" s="177"/>
      <c r="AL131" s="123"/>
      <c r="AM131" s="177"/>
      <c r="AN131" s="123"/>
      <c r="AO131" s="177"/>
      <c r="AP131" s="123"/>
      <c r="AQ131" s="177"/>
      <c r="AR131" s="123"/>
      <c r="AS131" s="177"/>
      <c r="AT131" s="123"/>
      <c r="AU131" s="177"/>
      <c r="AV131" s="123"/>
      <c r="AW131" s="177"/>
      <c r="AX131" s="123"/>
      <c r="AY131" s="177"/>
      <c r="AZ131" s="123"/>
      <c r="BA131" s="177"/>
      <c r="BB131" s="123"/>
      <c r="BC131" s="177"/>
      <c r="BD131" s="123"/>
      <c r="BE131" s="177"/>
      <c r="BF131" s="123"/>
      <c r="BG131" s="177"/>
      <c r="BH131" s="123"/>
      <c r="BI131" s="177"/>
      <c r="BJ131" s="123"/>
      <c r="BK131" s="177"/>
      <c r="BL131" s="123"/>
      <c r="BM131" s="177"/>
      <c r="BN131" s="123"/>
      <c r="BO131" s="199"/>
      <c r="BP131" s="123"/>
      <c r="BQ131" s="177"/>
      <c r="BR131" s="123"/>
      <c r="BS131" s="198"/>
      <c r="BT131" s="123"/>
      <c r="BU131" s="104"/>
      <c r="BV131" s="123"/>
      <c r="BW131" s="177"/>
      <c r="BX131" s="123"/>
      <c r="BY131" s="177"/>
      <c r="BZ131" s="123"/>
      <c r="CA131" s="104"/>
      <c r="CB131" s="123"/>
      <c r="CC131" s="198"/>
      <c r="CD131" s="123"/>
      <c r="CE131" s="177"/>
      <c r="CF131" s="123"/>
      <c r="CG131" s="198"/>
      <c r="CH131" s="123"/>
      <c r="CI131" s="198"/>
      <c r="CJ131" s="123"/>
      <c r="CK131" s="198"/>
      <c r="CL131" s="123"/>
      <c r="CM131" s="177"/>
      <c r="CN131" s="123"/>
      <c r="CO131" s="177"/>
      <c r="CP131" s="123"/>
      <c r="CQ131" s="198"/>
      <c r="CR131" s="123"/>
      <c r="CS131" s="177"/>
      <c r="CT131" s="123"/>
      <c r="CU131" s="177"/>
      <c r="CV131" s="123"/>
      <c r="CW131" s="177"/>
      <c r="CX131" s="123"/>
      <c r="CY131" s="104"/>
      <c r="CZ131" s="123"/>
      <c r="DA131" s="177"/>
      <c r="DB131" s="123"/>
      <c r="DC131" s="177"/>
      <c r="DD131" s="123"/>
      <c r="DE131" s="177"/>
      <c r="DF131" s="123"/>
      <c r="DG131" s="177"/>
      <c r="DH131" s="123"/>
      <c r="DI131" s="177"/>
      <c r="DJ131" s="123"/>
      <c r="DK131" s="177"/>
      <c r="DL131" s="123"/>
      <c r="DM131" s="104"/>
      <c r="DN131" s="123"/>
      <c r="DO131" s="177"/>
      <c r="DP131" s="123"/>
      <c r="DQ131" s="177"/>
      <c r="DR131" s="123"/>
      <c r="DS131" s="177"/>
      <c r="DT131" s="123"/>
      <c r="DU131" s="177"/>
      <c r="DV131" s="123"/>
      <c r="DW131" s="177"/>
      <c r="DX131" s="123"/>
      <c r="DY131" s="104"/>
      <c r="DZ131" s="123"/>
      <c r="EA131" s="110"/>
      <c r="EB131" s="123"/>
      <c r="EC131" s="104"/>
      <c r="ED131" s="123"/>
      <c r="EE131" s="104"/>
      <c r="EF131" s="123"/>
      <c r="EG131" s="104"/>
      <c r="EH131" s="123"/>
      <c r="EI131" s="112">
        <f t="shared" si="249"/>
        <v>112</v>
      </c>
      <c r="EJ131" s="112">
        <f t="shared" si="249"/>
        <v>3915177.1706879996</v>
      </c>
    </row>
    <row r="132" spans="1:140" s="3" customFormat="1" ht="18.75" hidden="1" x14ac:dyDescent="0.25">
      <c r="A132" s="95"/>
      <c r="B132" s="200" t="s">
        <v>398</v>
      </c>
      <c r="C132" s="205" t="s">
        <v>399</v>
      </c>
      <c r="D132" s="201" t="s">
        <v>400</v>
      </c>
      <c r="E132" s="98">
        <v>16026</v>
      </c>
      <c r="F132" s="98">
        <v>16828</v>
      </c>
      <c r="G132" s="202">
        <v>2.88</v>
      </c>
      <c r="H132" s="176">
        <v>0.23330000000000001</v>
      </c>
      <c r="I132" s="101">
        <v>1</v>
      </c>
      <c r="J132" s="102"/>
      <c r="K132" s="161">
        <v>1.4</v>
      </c>
      <c r="L132" s="161">
        <v>1.68</v>
      </c>
      <c r="M132" s="161">
        <v>2.23</v>
      </c>
      <c r="N132" s="162">
        <v>2.57</v>
      </c>
      <c r="O132" s="177"/>
      <c r="P132" s="123"/>
      <c r="Q132" s="197"/>
      <c r="R132" s="123"/>
      <c r="S132" s="203">
        <v>69</v>
      </c>
      <c r="T132" s="204">
        <f t="shared" si="312"/>
        <v>3656127.854131199</v>
      </c>
      <c r="U132" s="177"/>
      <c r="V132" s="123"/>
      <c r="W132" s="177"/>
      <c r="X132" s="123"/>
      <c r="Y132" s="177"/>
      <c r="Z132" s="123"/>
      <c r="AA132" s="198"/>
      <c r="AB132" s="123"/>
      <c r="AC132" s="106"/>
      <c r="AD132" s="123"/>
      <c r="AE132" s="198"/>
      <c r="AF132" s="123"/>
      <c r="AG132" s="123"/>
      <c r="AH132" s="123"/>
      <c r="AI132" s="177"/>
      <c r="AJ132" s="123"/>
      <c r="AK132" s="177"/>
      <c r="AL132" s="123"/>
      <c r="AM132" s="177"/>
      <c r="AN132" s="123"/>
      <c r="AO132" s="177"/>
      <c r="AP132" s="123"/>
      <c r="AQ132" s="177"/>
      <c r="AR132" s="123"/>
      <c r="AS132" s="177"/>
      <c r="AT132" s="123"/>
      <c r="AU132" s="177"/>
      <c r="AV132" s="123"/>
      <c r="AW132" s="177"/>
      <c r="AX132" s="123"/>
      <c r="AY132" s="177"/>
      <c r="AZ132" s="123"/>
      <c r="BA132" s="177"/>
      <c r="BB132" s="123"/>
      <c r="BC132" s="177"/>
      <c r="BD132" s="123"/>
      <c r="BE132" s="177"/>
      <c r="BF132" s="123"/>
      <c r="BG132" s="177"/>
      <c r="BH132" s="123"/>
      <c r="BI132" s="177"/>
      <c r="BJ132" s="123"/>
      <c r="BK132" s="177"/>
      <c r="BL132" s="123"/>
      <c r="BM132" s="177"/>
      <c r="BN132" s="123"/>
      <c r="BO132" s="199"/>
      <c r="BP132" s="123"/>
      <c r="BQ132" s="177"/>
      <c r="BR132" s="123"/>
      <c r="BS132" s="198"/>
      <c r="BT132" s="123"/>
      <c r="BU132" s="104"/>
      <c r="BV132" s="123"/>
      <c r="BW132" s="177"/>
      <c r="BX132" s="123"/>
      <c r="BY132" s="177"/>
      <c r="BZ132" s="123"/>
      <c r="CA132" s="104"/>
      <c r="CB132" s="123"/>
      <c r="CC132" s="198"/>
      <c r="CD132" s="123"/>
      <c r="CE132" s="177"/>
      <c r="CF132" s="123"/>
      <c r="CG132" s="198"/>
      <c r="CH132" s="123"/>
      <c r="CI132" s="198"/>
      <c r="CJ132" s="123"/>
      <c r="CK132" s="198"/>
      <c r="CL132" s="123"/>
      <c r="CM132" s="177"/>
      <c r="CN132" s="123"/>
      <c r="CO132" s="177"/>
      <c r="CP132" s="123"/>
      <c r="CQ132" s="198"/>
      <c r="CR132" s="123"/>
      <c r="CS132" s="177"/>
      <c r="CT132" s="123"/>
      <c r="CU132" s="177"/>
      <c r="CV132" s="123"/>
      <c r="CW132" s="177"/>
      <c r="CX132" s="123"/>
      <c r="CY132" s="104"/>
      <c r="CZ132" s="123"/>
      <c r="DA132" s="177"/>
      <c r="DB132" s="123"/>
      <c r="DC132" s="177"/>
      <c r="DD132" s="123"/>
      <c r="DE132" s="177"/>
      <c r="DF132" s="123"/>
      <c r="DG132" s="177"/>
      <c r="DH132" s="123"/>
      <c r="DI132" s="177"/>
      <c r="DJ132" s="123"/>
      <c r="DK132" s="177"/>
      <c r="DL132" s="123"/>
      <c r="DM132" s="104"/>
      <c r="DN132" s="123"/>
      <c r="DO132" s="177"/>
      <c r="DP132" s="123"/>
      <c r="DQ132" s="177"/>
      <c r="DR132" s="123"/>
      <c r="DS132" s="177"/>
      <c r="DT132" s="123"/>
      <c r="DU132" s="177"/>
      <c r="DV132" s="123"/>
      <c r="DW132" s="177"/>
      <c r="DX132" s="123"/>
      <c r="DY132" s="104"/>
      <c r="DZ132" s="123"/>
      <c r="EA132" s="110"/>
      <c r="EB132" s="123"/>
      <c r="EC132" s="104"/>
      <c r="ED132" s="123"/>
      <c r="EE132" s="104"/>
      <c r="EF132" s="123"/>
      <c r="EG132" s="104"/>
      <c r="EH132" s="123"/>
      <c r="EI132" s="112">
        <f t="shared" si="249"/>
        <v>69</v>
      </c>
      <c r="EJ132" s="112">
        <f t="shared" si="249"/>
        <v>3656127.854131199</v>
      </c>
    </row>
    <row r="133" spans="1:140" s="3" customFormat="1" ht="60" hidden="1" customHeight="1" x14ac:dyDescent="0.25">
      <c r="A133" s="95"/>
      <c r="B133" s="132">
        <v>92</v>
      </c>
      <c r="C133" s="196" t="s">
        <v>401</v>
      </c>
      <c r="D133" s="184" t="s">
        <v>402</v>
      </c>
      <c r="E133" s="98">
        <v>16026</v>
      </c>
      <c r="F133" s="98">
        <v>16828</v>
      </c>
      <c r="G133" s="196">
        <v>3.05</v>
      </c>
      <c r="H133" s="176">
        <v>0.435</v>
      </c>
      <c r="I133" s="101">
        <v>1</v>
      </c>
      <c r="J133" s="102"/>
      <c r="K133" s="161">
        <v>1.4</v>
      </c>
      <c r="L133" s="161">
        <v>1.68</v>
      </c>
      <c r="M133" s="161">
        <v>2.23</v>
      </c>
      <c r="N133" s="162">
        <v>2.57</v>
      </c>
      <c r="O133" s="177"/>
      <c r="P133" s="123">
        <f t="shared" si="250"/>
        <v>0</v>
      </c>
      <c r="Q133" s="197"/>
      <c r="R133" s="123">
        <f t="shared" si="251"/>
        <v>0</v>
      </c>
      <c r="S133" s="198">
        <v>61</v>
      </c>
      <c r="T133" s="123">
        <f t="shared" si="310"/>
        <v>3646421.3613666659</v>
      </c>
      <c r="U133" s="177"/>
      <c r="V133" s="123">
        <f t="shared" si="252"/>
        <v>0</v>
      </c>
      <c r="W133" s="177"/>
      <c r="X133" s="123">
        <f t="shared" si="253"/>
        <v>0</v>
      </c>
      <c r="Y133" s="177"/>
      <c r="Z133" s="123">
        <f t="shared" si="254"/>
        <v>0</v>
      </c>
      <c r="AA133" s="198"/>
      <c r="AB133" s="123">
        <f t="shared" si="255"/>
        <v>0</v>
      </c>
      <c r="AC133" s="106"/>
      <c r="AD133" s="123">
        <f t="shared" si="311"/>
        <v>0</v>
      </c>
      <c r="AE133" s="198"/>
      <c r="AF133" s="123">
        <f t="shared" si="256"/>
        <v>0</v>
      </c>
      <c r="AG133" s="123"/>
      <c r="AH133" s="123">
        <f t="shared" si="257"/>
        <v>0</v>
      </c>
      <c r="AI133" s="177"/>
      <c r="AJ133" s="123">
        <f t="shared" si="258"/>
        <v>0</v>
      </c>
      <c r="AK133" s="177"/>
      <c r="AL133" s="123">
        <f t="shared" si="259"/>
        <v>0</v>
      </c>
      <c r="AM133" s="177"/>
      <c r="AN133" s="123">
        <f t="shared" si="260"/>
        <v>0</v>
      </c>
      <c r="AO133" s="177"/>
      <c r="AP133" s="123">
        <f t="shared" si="261"/>
        <v>0</v>
      </c>
      <c r="AQ133" s="177"/>
      <c r="AR133" s="123">
        <f t="shared" si="262"/>
        <v>0</v>
      </c>
      <c r="AS133" s="177">
        <v>20</v>
      </c>
      <c r="AT133" s="123">
        <f t="shared" si="263"/>
        <v>1195547.9873333334</v>
      </c>
      <c r="AU133" s="177"/>
      <c r="AV133" s="123">
        <f t="shared" si="264"/>
        <v>0</v>
      </c>
      <c r="AW133" s="177">
        <v>40</v>
      </c>
      <c r="AX133" s="123">
        <f t="shared" si="265"/>
        <v>2391095.9746666667</v>
      </c>
      <c r="AY133" s="177">
        <v>76</v>
      </c>
      <c r="AZ133" s="123">
        <f t="shared" si="266"/>
        <v>4543082.3518666662</v>
      </c>
      <c r="BA133" s="177"/>
      <c r="BB133" s="123">
        <f t="shared" si="267"/>
        <v>0</v>
      </c>
      <c r="BC133" s="177"/>
      <c r="BD133" s="123">
        <f t="shared" si="268"/>
        <v>0</v>
      </c>
      <c r="BE133" s="177"/>
      <c r="BF133" s="123">
        <f t="shared" si="269"/>
        <v>0</v>
      </c>
      <c r="BG133" s="177"/>
      <c r="BH133" s="123">
        <f t="shared" si="270"/>
        <v>0</v>
      </c>
      <c r="BI133" s="177"/>
      <c r="BJ133" s="123">
        <f t="shared" si="271"/>
        <v>0</v>
      </c>
      <c r="BK133" s="177"/>
      <c r="BL133" s="123">
        <f t="shared" si="272"/>
        <v>0</v>
      </c>
      <c r="BM133" s="177"/>
      <c r="BN133" s="123">
        <f t="shared" si="273"/>
        <v>0</v>
      </c>
      <c r="BO133" s="199"/>
      <c r="BP133" s="123">
        <f t="shared" si="274"/>
        <v>0</v>
      </c>
      <c r="BQ133" s="177"/>
      <c r="BR133" s="123">
        <f t="shared" si="275"/>
        <v>0</v>
      </c>
      <c r="BS133" s="198"/>
      <c r="BT133" s="123">
        <f t="shared" si="276"/>
        <v>0</v>
      </c>
      <c r="BU133" s="104"/>
      <c r="BV133" s="123">
        <f t="shared" si="277"/>
        <v>0</v>
      </c>
      <c r="BW133" s="177"/>
      <c r="BX133" s="123">
        <f t="shared" si="278"/>
        <v>0</v>
      </c>
      <c r="BY133" s="177"/>
      <c r="BZ133" s="123">
        <f t="shared" si="279"/>
        <v>0</v>
      </c>
      <c r="CA133" s="104">
        <v>49</v>
      </c>
      <c r="CB133" s="123">
        <f t="shared" si="280"/>
        <v>2929092.5689666662</v>
      </c>
      <c r="CC133" s="198">
        <v>0</v>
      </c>
      <c r="CD133" s="123">
        <f t="shared" si="281"/>
        <v>0</v>
      </c>
      <c r="CE133" s="177"/>
      <c r="CF133" s="123">
        <f t="shared" si="282"/>
        <v>0</v>
      </c>
      <c r="CG133" s="198"/>
      <c r="CH133" s="123">
        <f t="shared" si="283"/>
        <v>0</v>
      </c>
      <c r="CI133" s="198"/>
      <c r="CJ133" s="123">
        <f t="shared" si="284"/>
        <v>0</v>
      </c>
      <c r="CK133" s="198"/>
      <c r="CL133" s="123">
        <f t="shared" si="285"/>
        <v>0</v>
      </c>
      <c r="CM133" s="177"/>
      <c r="CN133" s="123">
        <f t="shared" si="286"/>
        <v>0</v>
      </c>
      <c r="CO133" s="177"/>
      <c r="CP133" s="123">
        <f t="shared" si="287"/>
        <v>0</v>
      </c>
      <c r="CQ133" s="198"/>
      <c r="CR133" s="123">
        <f t="shared" si="288"/>
        <v>0</v>
      </c>
      <c r="CS133" s="177"/>
      <c r="CT133" s="123">
        <f t="shared" si="289"/>
        <v>0</v>
      </c>
      <c r="CU133" s="177"/>
      <c r="CV133" s="123">
        <f t="shared" si="290"/>
        <v>0</v>
      </c>
      <c r="CW133" s="177"/>
      <c r="CX133" s="123">
        <f t="shared" si="291"/>
        <v>0</v>
      </c>
      <c r="CY133" s="104"/>
      <c r="CZ133" s="123">
        <f t="shared" si="292"/>
        <v>0</v>
      </c>
      <c r="DA133" s="177"/>
      <c r="DB133" s="123">
        <f t="shared" si="293"/>
        <v>0</v>
      </c>
      <c r="DC133" s="177"/>
      <c r="DD133" s="123">
        <f t="shared" si="294"/>
        <v>0</v>
      </c>
      <c r="DE133" s="177"/>
      <c r="DF133" s="123">
        <f t="shared" si="295"/>
        <v>0</v>
      </c>
      <c r="DG133" s="177"/>
      <c r="DH133" s="123">
        <f t="shared" si="296"/>
        <v>0</v>
      </c>
      <c r="DI133" s="177"/>
      <c r="DJ133" s="123">
        <f t="shared" si="297"/>
        <v>0</v>
      </c>
      <c r="DK133" s="177"/>
      <c r="DL133" s="123">
        <f t="shared" si="298"/>
        <v>0</v>
      </c>
      <c r="DM133" s="104"/>
      <c r="DN133" s="123">
        <f t="shared" si="299"/>
        <v>0</v>
      </c>
      <c r="DO133" s="177"/>
      <c r="DP133" s="123">
        <f t="shared" si="300"/>
        <v>0</v>
      </c>
      <c r="DQ133" s="177"/>
      <c r="DR133" s="123">
        <f t="shared" si="301"/>
        <v>0</v>
      </c>
      <c r="DS133" s="177"/>
      <c r="DT133" s="123"/>
      <c r="DU133" s="177"/>
      <c r="DV133" s="123">
        <f t="shared" si="302"/>
        <v>0</v>
      </c>
      <c r="DW133" s="177"/>
      <c r="DX133" s="123">
        <f t="shared" si="303"/>
        <v>0</v>
      </c>
      <c r="DY133" s="104">
        <v>60</v>
      </c>
      <c r="DZ133" s="123">
        <f t="shared" si="304"/>
        <v>3958750.6353999996</v>
      </c>
      <c r="EA133" s="110"/>
      <c r="EB133" s="123">
        <f t="shared" si="305"/>
        <v>0</v>
      </c>
      <c r="EC133" s="104"/>
      <c r="ED133" s="123">
        <f t="shared" si="306"/>
        <v>0</v>
      </c>
      <c r="EE133" s="104"/>
      <c r="EF133" s="123">
        <f t="shared" si="307"/>
        <v>0</v>
      </c>
      <c r="EG133" s="104"/>
      <c r="EH133" s="123">
        <f t="shared" si="308"/>
        <v>0</v>
      </c>
      <c r="EI133" s="112">
        <f t="shared" si="249"/>
        <v>306</v>
      </c>
      <c r="EJ133" s="112">
        <f t="shared" si="249"/>
        <v>18663990.8796</v>
      </c>
    </row>
    <row r="134" spans="1:140" s="3" customFormat="1" ht="18.75" hidden="1" x14ac:dyDescent="0.25">
      <c r="A134" s="95"/>
      <c r="B134" s="200" t="s">
        <v>403</v>
      </c>
      <c r="C134" s="196" t="s">
        <v>404</v>
      </c>
      <c r="D134" s="184" t="s">
        <v>405</v>
      </c>
      <c r="E134" s="98">
        <v>16026</v>
      </c>
      <c r="F134" s="98">
        <v>16828</v>
      </c>
      <c r="G134" s="202">
        <v>1.69</v>
      </c>
      <c r="H134" s="176">
        <v>0.435</v>
      </c>
      <c r="I134" s="101">
        <v>1</v>
      </c>
      <c r="J134" s="102"/>
      <c r="K134" s="161">
        <v>1.4</v>
      </c>
      <c r="L134" s="161">
        <v>1.68</v>
      </c>
      <c r="M134" s="161">
        <v>2.23</v>
      </c>
      <c r="N134" s="162">
        <v>2.57</v>
      </c>
      <c r="O134" s="177"/>
      <c r="P134" s="123"/>
      <c r="Q134" s="197"/>
      <c r="R134" s="123"/>
      <c r="S134" s="203">
        <v>72</v>
      </c>
      <c r="T134" s="204">
        <f t="shared" si="312"/>
        <v>2403918.8409599997</v>
      </c>
      <c r="U134" s="177"/>
      <c r="V134" s="123"/>
      <c r="W134" s="177"/>
      <c r="X134" s="123"/>
      <c r="Y134" s="177"/>
      <c r="Z134" s="123"/>
      <c r="AA134" s="198"/>
      <c r="AB134" s="123"/>
      <c r="AC134" s="106"/>
      <c r="AD134" s="123"/>
      <c r="AE134" s="203">
        <v>1</v>
      </c>
      <c r="AF134" s="204">
        <f>(AE134*$F134*$G134*((1-$H134)+$H134*$L134*$I134*AF$10))</f>
        <v>36851.670855999997</v>
      </c>
      <c r="AG134" s="123"/>
      <c r="AH134" s="123"/>
      <c r="AI134" s="177"/>
      <c r="AJ134" s="123"/>
      <c r="AK134" s="177"/>
      <c r="AL134" s="123"/>
      <c r="AM134" s="177"/>
      <c r="AN134" s="123"/>
      <c r="AO134" s="177"/>
      <c r="AP134" s="123"/>
      <c r="AQ134" s="177"/>
      <c r="AR134" s="123"/>
      <c r="AS134" s="177"/>
      <c r="AT134" s="123"/>
      <c r="AU134" s="177"/>
      <c r="AV134" s="123"/>
      <c r="AW134" s="177"/>
      <c r="AX134" s="123"/>
      <c r="AY134" s="177"/>
      <c r="AZ134" s="123"/>
      <c r="BA134" s="177"/>
      <c r="BB134" s="123"/>
      <c r="BC134" s="177"/>
      <c r="BD134" s="123"/>
      <c r="BE134" s="177"/>
      <c r="BF134" s="123"/>
      <c r="BG134" s="177"/>
      <c r="BH134" s="123"/>
      <c r="BI134" s="177"/>
      <c r="BJ134" s="123"/>
      <c r="BK134" s="177"/>
      <c r="BL134" s="123"/>
      <c r="BM134" s="177"/>
      <c r="BN134" s="123"/>
      <c r="BO134" s="199"/>
      <c r="BP134" s="123"/>
      <c r="BQ134" s="177"/>
      <c r="BR134" s="123"/>
      <c r="BS134" s="198"/>
      <c r="BT134" s="123"/>
      <c r="BU134" s="104"/>
      <c r="BV134" s="123"/>
      <c r="BW134" s="177"/>
      <c r="BX134" s="123"/>
      <c r="BY134" s="177"/>
      <c r="BZ134" s="123"/>
      <c r="CA134" s="104"/>
      <c r="CB134" s="123"/>
      <c r="CC134" s="198"/>
      <c r="CD134" s="123"/>
      <c r="CE134" s="177"/>
      <c r="CF134" s="123"/>
      <c r="CG134" s="198"/>
      <c r="CH134" s="123"/>
      <c r="CI134" s="198"/>
      <c r="CJ134" s="123"/>
      <c r="CK134" s="198"/>
      <c r="CL134" s="123"/>
      <c r="CM134" s="177"/>
      <c r="CN134" s="123"/>
      <c r="CO134" s="177"/>
      <c r="CP134" s="123"/>
      <c r="CQ134" s="198"/>
      <c r="CR134" s="123"/>
      <c r="CS134" s="177"/>
      <c r="CT134" s="123"/>
      <c r="CU134" s="177"/>
      <c r="CV134" s="123"/>
      <c r="CW134" s="177"/>
      <c r="CX134" s="123"/>
      <c r="CY134" s="104"/>
      <c r="CZ134" s="123"/>
      <c r="DA134" s="177"/>
      <c r="DB134" s="123"/>
      <c r="DC134" s="177"/>
      <c r="DD134" s="123"/>
      <c r="DE134" s="177"/>
      <c r="DF134" s="123"/>
      <c r="DG134" s="177"/>
      <c r="DH134" s="123"/>
      <c r="DI134" s="177"/>
      <c r="DJ134" s="123"/>
      <c r="DK134" s="177"/>
      <c r="DL134" s="123"/>
      <c r="DM134" s="104"/>
      <c r="DN134" s="123"/>
      <c r="DO134" s="177"/>
      <c r="DP134" s="123"/>
      <c r="DQ134" s="177"/>
      <c r="DR134" s="123"/>
      <c r="DS134" s="177"/>
      <c r="DT134" s="123"/>
      <c r="DU134" s="177"/>
      <c r="DV134" s="123"/>
      <c r="DW134" s="177"/>
      <c r="DX134" s="123"/>
      <c r="DY134" s="104"/>
      <c r="DZ134" s="123"/>
      <c r="EA134" s="110"/>
      <c r="EB134" s="123"/>
      <c r="EC134" s="104"/>
      <c r="ED134" s="123"/>
      <c r="EE134" s="104"/>
      <c r="EF134" s="123"/>
      <c r="EG134" s="104"/>
      <c r="EH134" s="123"/>
      <c r="EI134" s="112">
        <f t="shared" si="249"/>
        <v>73</v>
      </c>
      <c r="EJ134" s="112">
        <f t="shared" si="249"/>
        <v>2440770.5118159996</v>
      </c>
    </row>
    <row r="135" spans="1:140" s="3" customFormat="1" ht="18.75" hidden="1" x14ac:dyDescent="0.25">
      <c r="A135" s="95"/>
      <c r="B135" s="200" t="s">
        <v>406</v>
      </c>
      <c r="C135" s="196" t="s">
        <v>407</v>
      </c>
      <c r="D135" s="184" t="s">
        <v>408</v>
      </c>
      <c r="E135" s="98">
        <v>16026</v>
      </c>
      <c r="F135" s="98">
        <v>16828</v>
      </c>
      <c r="G135" s="202">
        <v>3.05</v>
      </c>
      <c r="H135" s="176">
        <v>0.435</v>
      </c>
      <c r="I135" s="101">
        <v>1</v>
      </c>
      <c r="J135" s="102"/>
      <c r="K135" s="161">
        <v>1.4</v>
      </c>
      <c r="L135" s="161">
        <v>1.68</v>
      </c>
      <c r="M135" s="161">
        <v>2.23</v>
      </c>
      <c r="N135" s="162">
        <v>2.57</v>
      </c>
      <c r="O135" s="177"/>
      <c r="P135" s="123"/>
      <c r="Q135" s="197"/>
      <c r="R135" s="123"/>
      <c r="S135" s="203">
        <v>118</v>
      </c>
      <c r="T135" s="204">
        <f t="shared" si="312"/>
        <v>7110210.3127999986</v>
      </c>
      <c r="U135" s="177"/>
      <c r="V135" s="123"/>
      <c r="W135" s="177"/>
      <c r="X135" s="123"/>
      <c r="Y135" s="177"/>
      <c r="Z135" s="123"/>
      <c r="AA135" s="198"/>
      <c r="AB135" s="123"/>
      <c r="AC135" s="106"/>
      <c r="AD135" s="123"/>
      <c r="AE135" s="203">
        <v>2</v>
      </c>
      <c r="AF135" s="204">
        <f t="shared" ref="AF135:AF136" si="313">(AE135*$F135*$G135*((1-$H135)+$H135*$L135*$I135*AF$10))</f>
        <v>133014.90663999997</v>
      </c>
      <c r="AG135" s="123"/>
      <c r="AH135" s="123"/>
      <c r="AI135" s="177"/>
      <c r="AJ135" s="123"/>
      <c r="AK135" s="177"/>
      <c r="AL135" s="123"/>
      <c r="AM135" s="177"/>
      <c r="AN135" s="123"/>
      <c r="AO135" s="177"/>
      <c r="AP135" s="123"/>
      <c r="AQ135" s="177"/>
      <c r="AR135" s="123"/>
      <c r="AS135" s="177"/>
      <c r="AT135" s="123"/>
      <c r="AU135" s="177"/>
      <c r="AV135" s="123"/>
      <c r="AW135" s="177"/>
      <c r="AX135" s="123"/>
      <c r="AY135" s="177"/>
      <c r="AZ135" s="123"/>
      <c r="BA135" s="177"/>
      <c r="BB135" s="123"/>
      <c r="BC135" s="177"/>
      <c r="BD135" s="123"/>
      <c r="BE135" s="177"/>
      <c r="BF135" s="123"/>
      <c r="BG135" s="177"/>
      <c r="BH135" s="123"/>
      <c r="BI135" s="177"/>
      <c r="BJ135" s="123"/>
      <c r="BK135" s="177"/>
      <c r="BL135" s="123"/>
      <c r="BM135" s="177"/>
      <c r="BN135" s="123"/>
      <c r="BO135" s="199"/>
      <c r="BP135" s="123"/>
      <c r="BQ135" s="177"/>
      <c r="BR135" s="123"/>
      <c r="BS135" s="198"/>
      <c r="BT135" s="123"/>
      <c r="BU135" s="104"/>
      <c r="BV135" s="123"/>
      <c r="BW135" s="177"/>
      <c r="BX135" s="123"/>
      <c r="BY135" s="177"/>
      <c r="BZ135" s="123"/>
      <c r="CA135" s="104"/>
      <c r="CB135" s="123"/>
      <c r="CC135" s="198"/>
      <c r="CD135" s="123"/>
      <c r="CE135" s="177"/>
      <c r="CF135" s="123"/>
      <c r="CG135" s="198"/>
      <c r="CH135" s="123"/>
      <c r="CI135" s="198"/>
      <c r="CJ135" s="123"/>
      <c r="CK135" s="198"/>
      <c r="CL135" s="123"/>
      <c r="CM135" s="177"/>
      <c r="CN135" s="123"/>
      <c r="CO135" s="177"/>
      <c r="CP135" s="123"/>
      <c r="CQ135" s="198"/>
      <c r="CR135" s="123"/>
      <c r="CS135" s="177"/>
      <c r="CT135" s="123"/>
      <c r="CU135" s="177"/>
      <c r="CV135" s="123"/>
      <c r="CW135" s="177"/>
      <c r="CX135" s="123"/>
      <c r="CY135" s="104"/>
      <c r="CZ135" s="123"/>
      <c r="DA135" s="177"/>
      <c r="DB135" s="123"/>
      <c r="DC135" s="177"/>
      <c r="DD135" s="123"/>
      <c r="DE135" s="177"/>
      <c r="DF135" s="123"/>
      <c r="DG135" s="177"/>
      <c r="DH135" s="123"/>
      <c r="DI135" s="177"/>
      <c r="DJ135" s="123"/>
      <c r="DK135" s="177"/>
      <c r="DL135" s="123"/>
      <c r="DM135" s="104"/>
      <c r="DN135" s="123"/>
      <c r="DO135" s="177"/>
      <c r="DP135" s="123"/>
      <c r="DQ135" s="177"/>
      <c r="DR135" s="123"/>
      <c r="DS135" s="177"/>
      <c r="DT135" s="123"/>
      <c r="DU135" s="177"/>
      <c r="DV135" s="123"/>
      <c r="DW135" s="177"/>
      <c r="DX135" s="123"/>
      <c r="DY135" s="104"/>
      <c r="DZ135" s="123"/>
      <c r="EA135" s="110"/>
      <c r="EB135" s="123"/>
      <c r="EC135" s="104"/>
      <c r="ED135" s="123"/>
      <c r="EE135" s="104"/>
      <c r="EF135" s="123"/>
      <c r="EG135" s="104"/>
      <c r="EH135" s="123"/>
      <c r="EI135" s="112">
        <f t="shared" si="249"/>
        <v>120</v>
      </c>
      <c r="EJ135" s="112">
        <f t="shared" si="249"/>
        <v>7243225.2194399983</v>
      </c>
    </row>
    <row r="136" spans="1:140" s="3" customFormat="1" ht="18.75" hidden="1" x14ac:dyDescent="0.25">
      <c r="A136" s="95"/>
      <c r="B136" s="200" t="s">
        <v>409</v>
      </c>
      <c r="C136" s="196" t="s">
        <v>410</v>
      </c>
      <c r="D136" s="184" t="s">
        <v>411</v>
      </c>
      <c r="E136" s="98">
        <v>16026</v>
      </c>
      <c r="F136" s="98">
        <v>16828</v>
      </c>
      <c r="G136" s="202">
        <v>4.3600000000000003</v>
      </c>
      <c r="H136" s="176">
        <v>0.435</v>
      </c>
      <c r="I136" s="101">
        <v>1</v>
      </c>
      <c r="J136" s="102"/>
      <c r="K136" s="161">
        <v>1.4</v>
      </c>
      <c r="L136" s="161">
        <v>1.68</v>
      </c>
      <c r="M136" s="161">
        <v>2.23</v>
      </c>
      <c r="N136" s="162">
        <v>2.57</v>
      </c>
      <c r="O136" s="177"/>
      <c r="P136" s="123"/>
      <c r="Q136" s="197"/>
      <c r="R136" s="123"/>
      <c r="S136" s="203">
        <v>74</v>
      </c>
      <c r="T136" s="204">
        <f t="shared" si="312"/>
        <v>6374099.0700800009</v>
      </c>
      <c r="U136" s="177"/>
      <c r="V136" s="123"/>
      <c r="W136" s="177"/>
      <c r="X136" s="123"/>
      <c r="Y136" s="177"/>
      <c r="Z136" s="123"/>
      <c r="AA136" s="198"/>
      <c r="AB136" s="123"/>
      <c r="AC136" s="106"/>
      <c r="AD136" s="123"/>
      <c r="AE136" s="203">
        <v>1</v>
      </c>
      <c r="AF136" s="204">
        <f t="shared" si="313"/>
        <v>95072.949663999985</v>
      </c>
      <c r="AG136" s="123"/>
      <c r="AH136" s="123"/>
      <c r="AI136" s="177"/>
      <c r="AJ136" s="123"/>
      <c r="AK136" s="177"/>
      <c r="AL136" s="123"/>
      <c r="AM136" s="177"/>
      <c r="AN136" s="123"/>
      <c r="AO136" s="177"/>
      <c r="AP136" s="123"/>
      <c r="AQ136" s="177"/>
      <c r="AR136" s="123"/>
      <c r="AS136" s="177"/>
      <c r="AT136" s="123"/>
      <c r="AU136" s="177"/>
      <c r="AV136" s="123"/>
      <c r="AW136" s="177"/>
      <c r="AX136" s="123"/>
      <c r="AY136" s="177"/>
      <c r="AZ136" s="123"/>
      <c r="BA136" s="177"/>
      <c r="BB136" s="123"/>
      <c r="BC136" s="177"/>
      <c r="BD136" s="123"/>
      <c r="BE136" s="177"/>
      <c r="BF136" s="123"/>
      <c r="BG136" s="177"/>
      <c r="BH136" s="123"/>
      <c r="BI136" s="177"/>
      <c r="BJ136" s="123"/>
      <c r="BK136" s="177"/>
      <c r="BL136" s="123"/>
      <c r="BM136" s="177"/>
      <c r="BN136" s="123"/>
      <c r="BO136" s="199"/>
      <c r="BP136" s="123"/>
      <c r="BQ136" s="177"/>
      <c r="BR136" s="123"/>
      <c r="BS136" s="198"/>
      <c r="BT136" s="123"/>
      <c r="BU136" s="104"/>
      <c r="BV136" s="123"/>
      <c r="BW136" s="177"/>
      <c r="BX136" s="123"/>
      <c r="BY136" s="177"/>
      <c r="BZ136" s="123"/>
      <c r="CA136" s="104"/>
      <c r="CB136" s="123"/>
      <c r="CC136" s="198"/>
      <c r="CD136" s="123"/>
      <c r="CE136" s="177"/>
      <c r="CF136" s="123"/>
      <c r="CG136" s="198"/>
      <c r="CH136" s="123"/>
      <c r="CI136" s="198"/>
      <c r="CJ136" s="123"/>
      <c r="CK136" s="198"/>
      <c r="CL136" s="123"/>
      <c r="CM136" s="177"/>
      <c r="CN136" s="123"/>
      <c r="CO136" s="177"/>
      <c r="CP136" s="123"/>
      <c r="CQ136" s="198"/>
      <c r="CR136" s="123"/>
      <c r="CS136" s="177"/>
      <c r="CT136" s="123"/>
      <c r="CU136" s="177"/>
      <c r="CV136" s="123"/>
      <c r="CW136" s="177"/>
      <c r="CX136" s="123"/>
      <c r="CY136" s="104"/>
      <c r="CZ136" s="123"/>
      <c r="DA136" s="177"/>
      <c r="DB136" s="123"/>
      <c r="DC136" s="177"/>
      <c r="DD136" s="123"/>
      <c r="DE136" s="177"/>
      <c r="DF136" s="123"/>
      <c r="DG136" s="177"/>
      <c r="DH136" s="123"/>
      <c r="DI136" s="177"/>
      <c r="DJ136" s="123"/>
      <c r="DK136" s="177"/>
      <c r="DL136" s="123"/>
      <c r="DM136" s="104"/>
      <c r="DN136" s="123"/>
      <c r="DO136" s="177"/>
      <c r="DP136" s="123"/>
      <c r="DQ136" s="177"/>
      <c r="DR136" s="123"/>
      <c r="DS136" s="177"/>
      <c r="DT136" s="123"/>
      <c r="DU136" s="177"/>
      <c r="DV136" s="123"/>
      <c r="DW136" s="177"/>
      <c r="DX136" s="123"/>
      <c r="DY136" s="104"/>
      <c r="DZ136" s="123"/>
      <c r="EA136" s="110"/>
      <c r="EB136" s="123"/>
      <c r="EC136" s="104"/>
      <c r="ED136" s="123"/>
      <c r="EE136" s="104"/>
      <c r="EF136" s="123"/>
      <c r="EG136" s="104"/>
      <c r="EH136" s="123"/>
      <c r="EI136" s="112">
        <f t="shared" si="249"/>
        <v>75</v>
      </c>
      <c r="EJ136" s="112">
        <f t="shared" si="249"/>
        <v>6469172.0197440013</v>
      </c>
    </row>
    <row r="137" spans="1:140" s="3" customFormat="1" ht="60" hidden="1" customHeight="1" x14ac:dyDescent="0.25">
      <c r="A137" s="95"/>
      <c r="B137" s="132">
        <v>93</v>
      </c>
      <c r="C137" s="196" t="s">
        <v>412</v>
      </c>
      <c r="D137" s="184" t="s">
        <v>413</v>
      </c>
      <c r="E137" s="98">
        <v>16026</v>
      </c>
      <c r="F137" s="98">
        <v>16828</v>
      </c>
      <c r="G137" s="196">
        <v>3.82</v>
      </c>
      <c r="H137" s="176">
        <v>0.1053</v>
      </c>
      <c r="I137" s="101">
        <v>1</v>
      </c>
      <c r="J137" s="102"/>
      <c r="K137" s="161">
        <v>1.4</v>
      </c>
      <c r="L137" s="161">
        <v>1.68</v>
      </c>
      <c r="M137" s="161">
        <v>2.23</v>
      </c>
      <c r="N137" s="162">
        <v>2.57</v>
      </c>
      <c r="O137" s="177"/>
      <c r="P137" s="123">
        <f t="shared" si="250"/>
        <v>0</v>
      </c>
      <c r="Q137" s="197"/>
      <c r="R137" s="123">
        <f t="shared" si="251"/>
        <v>0</v>
      </c>
      <c r="S137" s="198">
        <v>73</v>
      </c>
      <c r="T137" s="123">
        <f t="shared" si="310"/>
        <v>4851466.4744685329</v>
      </c>
      <c r="U137" s="177"/>
      <c r="V137" s="123">
        <f t="shared" si="252"/>
        <v>0</v>
      </c>
      <c r="W137" s="177"/>
      <c r="X137" s="123">
        <f t="shared" si="253"/>
        <v>0</v>
      </c>
      <c r="Y137" s="177"/>
      <c r="Z137" s="123">
        <f t="shared" si="254"/>
        <v>0</v>
      </c>
      <c r="AA137" s="198"/>
      <c r="AB137" s="123">
        <f t="shared" si="255"/>
        <v>0</v>
      </c>
      <c r="AC137" s="106"/>
      <c r="AD137" s="123">
        <f t="shared" si="311"/>
        <v>0</v>
      </c>
      <c r="AE137" s="198"/>
      <c r="AF137" s="123">
        <f t="shared" si="256"/>
        <v>0</v>
      </c>
      <c r="AG137" s="123"/>
      <c r="AH137" s="123">
        <f t="shared" si="257"/>
        <v>0</v>
      </c>
      <c r="AI137" s="177"/>
      <c r="AJ137" s="123">
        <f t="shared" si="258"/>
        <v>0</v>
      </c>
      <c r="AK137" s="177"/>
      <c r="AL137" s="123">
        <f t="shared" si="259"/>
        <v>0</v>
      </c>
      <c r="AM137" s="177"/>
      <c r="AN137" s="123">
        <f t="shared" si="260"/>
        <v>0</v>
      </c>
      <c r="AO137" s="177"/>
      <c r="AP137" s="123">
        <f t="shared" si="261"/>
        <v>0</v>
      </c>
      <c r="AQ137" s="177"/>
      <c r="AR137" s="123">
        <f t="shared" si="262"/>
        <v>0</v>
      </c>
      <c r="AS137" s="177"/>
      <c r="AT137" s="123">
        <f t="shared" si="263"/>
        <v>0</v>
      </c>
      <c r="AU137" s="177"/>
      <c r="AV137" s="123">
        <f t="shared" si="264"/>
        <v>0</v>
      </c>
      <c r="AW137" s="177"/>
      <c r="AX137" s="123">
        <f t="shared" si="265"/>
        <v>0</v>
      </c>
      <c r="AY137" s="177"/>
      <c r="AZ137" s="123">
        <f t="shared" si="266"/>
        <v>0</v>
      </c>
      <c r="BA137" s="177"/>
      <c r="BB137" s="123">
        <f t="shared" si="267"/>
        <v>0</v>
      </c>
      <c r="BC137" s="177"/>
      <c r="BD137" s="123">
        <f t="shared" si="268"/>
        <v>0</v>
      </c>
      <c r="BE137" s="177"/>
      <c r="BF137" s="123">
        <f t="shared" si="269"/>
        <v>0</v>
      </c>
      <c r="BG137" s="177"/>
      <c r="BH137" s="123">
        <f t="shared" si="270"/>
        <v>0</v>
      </c>
      <c r="BI137" s="177"/>
      <c r="BJ137" s="123">
        <f t="shared" si="271"/>
        <v>0</v>
      </c>
      <c r="BK137" s="177"/>
      <c r="BL137" s="123">
        <f t="shared" si="272"/>
        <v>0</v>
      </c>
      <c r="BM137" s="177"/>
      <c r="BN137" s="123">
        <f t="shared" si="273"/>
        <v>0</v>
      </c>
      <c r="BO137" s="199"/>
      <c r="BP137" s="123">
        <f t="shared" si="274"/>
        <v>0</v>
      </c>
      <c r="BQ137" s="177"/>
      <c r="BR137" s="123">
        <f t="shared" si="275"/>
        <v>0</v>
      </c>
      <c r="BS137" s="198">
        <v>6</v>
      </c>
      <c r="BT137" s="123">
        <f t="shared" si="276"/>
        <v>398750.66913440003</v>
      </c>
      <c r="BU137" s="104"/>
      <c r="BV137" s="123">
        <f t="shared" si="277"/>
        <v>0</v>
      </c>
      <c r="BW137" s="177"/>
      <c r="BX137" s="123">
        <f t="shared" si="278"/>
        <v>0</v>
      </c>
      <c r="BY137" s="177"/>
      <c r="BZ137" s="123">
        <f t="shared" si="279"/>
        <v>0</v>
      </c>
      <c r="CA137" s="104"/>
      <c r="CB137" s="123">
        <f t="shared" si="280"/>
        <v>0</v>
      </c>
      <c r="CC137" s="198">
        <v>0</v>
      </c>
      <c r="CD137" s="123">
        <f t="shared" si="281"/>
        <v>0</v>
      </c>
      <c r="CE137" s="177"/>
      <c r="CF137" s="123">
        <f t="shared" si="282"/>
        <v>0</v>
      </c>
      <c r="CG137" s="198"/>
      <c r="CH137" s="123">
        <f t="shared" si="283"/>
        <v>0</v>
      </c>
      <c r="CI137" s="198"/>
      <c r="CJ137" s="123">
        <f t="shared" si="284"/>
        <v>0</v>
      </c>
      <c r="CK137" s="198"/>
      <c r="CL137" s="123">
        <f t="shared" si="285"/>
        <v>0</v>
      </c>
      <c r="CM137" s="177"/>
      <c r="CN137" s="123">
        <f t="shared" si="286"/>
        <v>0</v>
      </c>
      <c r="CO137" s="177"/>
      <c r="CP137" s="123">
        <f t="shared" si="287"/>
        <v>0</v>
      </c>
      <c r="CQ137" s="198"/>
      <c r="CR137" s="123">
        <f t="shared" si="288"/>
        <v>0</v>
      </c>
      <c r="CS137" s="177"/>
      <c r="CT137" s="123">
        <f t="shared" si="289"/>
        <v>0</v>
      </c>
      <c r="CU137" s="177"/>
      <c r="CV137" s="123">
        <f t="shared" si="290"/>
        <v>0</v>
      </c>
      <c r="CW137" s="177"/>
      <c r="CX137" s="123">
        <f t="shared" si="291"/>
        <v>0</v>
      </c>
      <c r="CY137" s="104"/>
      <c r="CZ137" s="123">
        <f t="shared" si="292"/>
        <v>0</v>
      </c>
      <c r="DA137" s="177"/>
      <c r="DB137" s="123">
        <f t="shared" si="293"/>
        <v>0</v>
      </c>
      <c r="DC137" s="177"/>
      <c r="DD137" s="123">
        <f t="shared" si="294"/>
        <v>0</v>
      </c>
      <c r="DE137" s="177"/>
      <c r="DF137" s="123">
        <f t="shared" si="295"/>
        <v>0</v>
      </c>
      <c r="DG137" s="177"/>
      <c r="DH137" s="123">
        <f t="shared" si="296"/>
        <v>0</v>
      </c>
      <c r="DI137" s="177"/>
      <c r="DJ137" s="123">
        <f t="shared" si="297"/>
        <v>0</v>
      </c>
      <c r="DK137" s="177"/>
      <c r="DL137" s="123">
        <f t="shared" si="298"/>
        <v>0</v>
      </c>
      <c r="DM137" s="104"/>
      <c r="DN137" s="123">
        <f t="shared" si="299"/>
        <v>0</v>
      </c>
      <c r="DO137" s="177"/>
      <c r="DP137" s="123">
        <f t="shared" si="300"/>
        <v>0</v>
      </c>
      <c r="DQ137" s="177"/>
      <c r="DR137" s="123">
        <f t="shared" si="301"/>
        <v>0</v>
      </c>
      <c r="DS137" s="177"/>
      <c r="DT137" s="123"/>
      <c r="DU137" s="177"/>
      <c r="DV137" s="123">
        <f t="shared" si="302"/>
        <v>0</v>
      </c>
      <c r="DW137" s="177"/>
      <c r="DX137" s="123">
        <f t="shared" si="303"/>
        <v>0</v>
      </c>
      <c r="DY137" s="104">
        <v>24</v>
      </c>
      <c r="DZ137" s="123">
        <f t="shared" si="304"/>
        <v>1640129.0141139198</v>
      </c>
      <c r="EA137" s="110"/>
      <c r="EB137" s="123">
        <f t="shared" si="305"/>
        <v>0</v>
      </c>
      <c r="EC137" s="104"/>
      <c r="ED137" s="123">
        <f t="shared" si="306"/>
        <v>0</v>
      </c>
      <c r="EE137" s="104"/>
      <c r="EF137" s="123">
        <f t="shared" si="307"/>
        <v>0</v>
      </c>
      <c r="EG137" s="104"/>
      <c r="EH137" s="123">
        <f t="shared" si="308"/>
        <v>0</v>
      </c>
      <c r="EI137" s="112">
        <f t="shared" si="249"/>
        <v>103</v>
      </c>
      <c r="EJ137" s="112">
        <f t="shared" si="249"/>
        <v>6890346.1577168526</v>
      </c>
    </row>
    <row r="138" spans="1:140" s="3" customFormat="1" ht="18.75" hidden="1" x14ac:dyDescent="0.25">
      <c r="A138" s="95"/>
      <c r="B138" s="200" t="s">
        <v>414</v>
      </c>
      <c r="C138" s="196" t="s">
        <v>415</v>
      </c>
      <c r="D138" s="201" t="s">
        <v>416</v>
      </c>
      <c r="E138" s="98">
        <v>16026</v>
      </c>
      <c r="F138" s="98">
        <v>16828</v>
      </c>
      <c r="G138" s="202">
        <v>2.87</v>
      </c>
      <c r="H138" s="176">
        <v>0.1053</v>
      </c>
      <c r="I138" s="101">
        <v>1</v>
      </c>
      <c r="J138" s="102"/>
      <c r="K138" s="161">
        <v>1.4</v>
      </c>
      <c r="L138" s="161">
        <v>1.68</v>
      </c>
      <c r="M138" s="161">
        <v>2.23</v>
      </c>
      <c r="N138" s="162">
        <v>2.57</v>
      </c>
      <c r="O138" s="177"/>
      <c r="P138" s="123"/>
      <c r="Q138" s="197"/>
      <c r="R138" s="123"/>
      <c r="S138" s="203">
        <v>123</v>
      </c>
      <c r="T138" s="204">
        <f t="shared" si="312"/>
        <v>6190664.1300336011</v>
      </c>
      <c r="U138" s="177"/>
      <c r="V138" s="123"/>
      <c r="W138" s="177"/>
      <c r="X138" s="123"/>
      <c r="Y138" s="177"/>
      <c r="Z138" s="123"/>
      <c r="AA138" s="198"/>
      <c r="AB138" s="123"/>
      <c r="AC138" s="106"/>
      <c r="AD138" s="123"/>
      <c r="AE138" s="198"/>
      <c r="AF138" s="123"/>
      <c r="AG138" s="123"/>
      <c r="AH138" s="123"/>
      <c r="AI138" s="177"/>
      <c r="AJ138" s="123"/>
      <c r="AK138" s="177"/>
      <c r="AL138" s="123"/>
      <c r="AM138" s="177"/>
      <c r="AN138" s="123"/>
      <c r="AO138" s="177"/>
      <c r="AP138" s="123"/>
      <c r="AQ138" s="177"/>
      <c r="AR138" s="123"/>
      <c r="AS138" s="177"/>
      <c r="AT138" s="123"/>
      <c r="AU138" s="177"/>
      <c r="AV138" s="123"/>
      <c r="AW138" s="177"/>
      <c r="AX138" s="123"/>
      <c r="AY138" s="177"/>
      <c r="AZ138" s="123"/>
      <c r="BA138" s="177"/>
      <c r="BB138" s="123"/>
      <c r="BC138" s="177"/>
      <c r="BD138" s="123"/>
      <c r="BE138" s="177"/>
      <c r="BF138" s="123"/>
      <c r="BG138" s="177"/>
      <c r="BH138" s="123"/>
      <c r="BI138" s="177"/>
      <c r="BJ138" s="123"/>
      <c r="BK138" s="177"/>
      <c r="BL138" s="123"/>
      <c r="BM138" s="177"/>
      <c r="BN138" s="123"/>
      <c r="BO138" s="199"/>
      <c r="BP138" s="123"/>
      <c r="BQ138" s="177"/>
      <c r="BR138" s="123"/>
      <c r="BS138" s="198"/>
      <c r="BT138" s="123"/>
      <c r="BU138" s="104"/>
      <c r="BV138" s="123"/>
      <c r="BW138" s="177"/>
      <c r="BX138" s="123"/>
      <c r="BY138" s="177"/>
      <c r="BZ138" s="123"/>
      <c r="CA138" s="104"/>
      <c r="CB138" s="123"/>
      <c r="CC138" s="198"/>
      <c r="CD138" s="123"/>
      <c r="CE138" s="177"/>
      <c r="CF138" s="123"/>
      <c r="CG138" s="198"/>
      <c r="CH138" s="123"/>
      <c r="CI138" s="198"/>
      <c r="CJ138" s="123"/>
      <c r="CK138" s="198"/>
      <c r="CL138" s="123"/>
      <c r="CM138" s="177"/>
      <c r="CN138" s="123"/>
      <c r="CO138" s="177"/>
      <c r="CP138" s="123"/>
      <c r="CQ138" s="198"/>
      <c r="CR138" s="123"/>
      <c r="CS138" s="177"/>
      <c r="CT138" s="123"/>
      <c r="CU138" s="177"/>
      <c r="CV138" s="123"/>
      <c r="CW138" s="177"/>
      <c r="CX138" s="123"/>
      <c r="CY138" s="104"/>
      <c r="CZ138" s="123"/>
      <c r="DA138" s="177"/>
      <c r="DB138" s="123"/>
      <c r="DC138" s="177"/>
      <c r="DD138" s="123"/>
      <c r="DE138" s="177"/>
      <c r="DF138" s="123"/>
      <c r="DG138" s="177"/>
      <c r="DH138" s="123"/>
      <c r="DI138" s="177"/>
      <c r="DJ138" s="123"/>
      <c r="DK138" s="177"/>
      <c r="DL138" s="123"/>
      <c r="DM138" s="104"/>
      <c r="DN138" s="123"/>
      <c r="DO138" s="177"/>
      <c r="DP138" s="123"/>
      <c r="DQ138" s="177"/>
      <c r="DR138" s="123"/>
      <c r="DS138" s="177"/>
      <c r="DT138" s="123"/>
      <c r="DU138" s="177"/>
      <c r="DV138" s="123"/>
      <c r="DW138" s="177"/>
      <c r="DX138" s="123"/>
      <c r="DY138" s="104"/>
      <c r="DZ138" s="123"/>
      <c r="EA138" s="110"/>
      <c r="EB138" s="123"/>
      <c r="EC138" s="104"/>
      <c r="ED138" s="123"/>
      <c r="EE138" s="104"/>
      <c r="EF138" s="123"/>
      <c r="EG138" s="104"/>
      <c r="EH138" s="123"/>
      <c r="EI138" s="112">
        <f t="shared" si="249"/>
        <v>123</v>
      </c>
      <c r="EJ138" s="112">
        <f t="shared" si="249"/>
        <v>6190664.1300336011</v>
      </c>
    </row>
    <row r="139" spans="1:140" s="3" customFormat="1" ht="18.75" hidden="1" x14ac:dyDescent="0.25">
      <c r="A139" s="95"/>
      <c r="B139" s="200" t="s">
        <v>417</v>
      </c>
      <c r="C139" s="196" t="s">
        <v>418</v>
      </c>
      <c r="D139" s="201" t="s">
        <v>419</v>
      </c>
      <c r="E139" s="98">
        <v>16026</v>
      </c>
      <c r="F139" s="98">
        <v>16828</v>
      </c>
      <c r="G139" s="202">
        <v>3.78</v>
      </c>
      <c r="H139" s="176">
        <v>0.1053</v>
      </c>
      <c r="I139" s="101">
        <v>1</v>
      </c>
      <c r="J139" s="102"/>
      <c r="K139" s="161">
        <v>1.4</v>
      </c>
      <c r="L139" s="161">
        <v>1.68</v>
      </c>
      <c r="M139" s="161">
        <v>2.23</v>
      </c>
      <c r="N139" s="162">
        <v>2.57</v>
      </c>
      <c r="O139" s="177"/>
      <c r="P139" s="123"/>
      <c r="Q139" s="197"/>
      <c r="R139" s="123"/>
      <c r="S139" s="203">
        <v>59</v>
      </c>
      <c r="T139" s="204">
        <f t="shared" si="312"/>
        <v>3911056.1011872003</v>
      </c>
      <c r="U139" s="177"/>
      <c r="V139" s="123"/>
      <c r="W139" s="177"/>
      <c r="X139" s="123"/>
      <c r="Y139" s="177"/>
      <c r="Z139" s="123"/>
      <c r="AA139" s="198"/>
      <c r="AB139" s="123"/>
      <c r="AC139" s="106"/>
      <c r="AD139" s="123"/>
      <c r="AE139" s="198"/>
      <c r="AF139" s="123"/>
      <c r="AG139" s="123"/>
      <c r="AH139" s="123"/>
      <c r="AI139" s="177"/>
      <c r="AJ139" s="123"/>
      <c r="AK139" s="177"/>
      <c r="AL139" s="123"/>
      <c r="AM139" s="177"/>
      <c r="AN139" s="123"/>
      <c r="AO139" s="177"/>
      <c r="AP139" s="123"/>
      <c r="AQ139" s="177"/>
      <c r="AR139" s="123"/>
      <c r="AS139" s="177"/>
      <c r="AT139" s="123"/>
      <c r="AU139" s="177"/>
      <c r="AV139" s="123"/>
      <c r="AW139" s="177"/>
      <c r="AX139" s="123"/>
      <c r="AY139" s="177"/>
      <c r="AZ139" s="123"/>
      <c r="BA139" s="177"/>
      <c r="BB139" s="123"/>
      <c r="BC139" s="177"/>
      <c r="BD139" s="123"/>
      <c r="BE139" s="177"/>
      <c r="BF139" s="123"/>
      <c r="BG139" s="177"/>
      <c r="BH139" s="123"/>
      <c r="BI139" s="177"/>
      <c r="BJ139" s="123"/>
      <c r="BK139" s="177"/>
      <c r="BL139" s="123"/>
      <c r="BM139" s="177"/>
      <c r="BN139" s="123"/>
      <c r="BO139" s="199"/>
      <c r="BP139" s="123"/>
      <c r="BQ139" s="177"/>
      <c r="BR139" s="123"/>
      <c r="BS139" s="198"/>
      <c r="BT139" s="123"/>
      <c r="BU139" s="104"/>
      <c r="BV139" s="123"/>
      <c r="BW139" s="177"/>
      <c r="BX139" s="123"/>
      <c r="BY139" s="177"/>
      <c r="BZ139" s="123"/>
      <c r="CA139" s="104"/>
      <c r="CB139" s="123"/>
      <c r="CC139" s="198"/>
      <c r="CD139" s="123"/>
      <c r="CE139" s="177"/>
      <c r="CF139" s="123"/>
      <c r="CG139" s="198"/>
      <c r="CH139" s="123"/>
      <c r="CI139" s="198"/>
      <c r="CJ139" s="123"/>
      <c r="CK139" s="198"/>
      <c r="CL139" s="123"/>
      <c r="CM139" s="177"/>
      <c r="CN139" s="123"/>
      <c r="CO139" s="177"/>
      <c r="CP139" s="123"/>
      <c r="CQ139" s="198"/>
      <c r="CR139" s="123"/>
      <c r="CS139" s="177"/>
      <c r="CT139" s="123"/>
      <c r="CU139" s="177"/>
      <c r="CV139" s="123"/>
      <c r="CW139" s="177"/>
      <c r="CX139" s="123"/>
      <c r="CY139" s="104"/>
      <c r="CZ139" s="123"/>
      <c r="DA139" s="177"/>
      <c r="DB139" s="123"/>
      <c r="DC139" s="177"/>
      <c r="DD139" s="123"/>
      <c r="DE139" s="177"/>
      <c r="DF139" s="123"/>
      <c r="DG139" s="177"/>
      <c r="DH139" s="123"/>
      <c r="DI139" s="177"/>
      <c r="DJ139" s="123"/>
      <c r="DK139" s="177"/>
      <c r="DL139" s="123"/>
      <c r="DM139" s="104"/>
      <c r="DN139" s="123"/>
      <c r="DO139" s="177"/>
      <c r="DP139" s="123"/>
      <c r="DQ139" s="177"/>
      <c r="DR139" s="123"/>
      <c r="DS139" s="177"/>
      <c r="DT139" s="123"/>
      <c r="DU139" s="177"/>
      <c r="DV139" s="123"/>
      <c r="DW139" s="177"/>
      <c r="DX139" s="123"/>
      <c r="DY139" s="104"/>
      <c r="DZ139" s="123"/>
      <c r="EA139" s="110"/>
      <c r="EB139" s="123"/>
      <c r="EC139" s="104"/>
      <c r="ED139" s="123"/>
      <c r="EE139" s="104"/>
      <c r="EF139" s="123"/>
      <c r="EG139" s="104"/>
      <c r="EH139" s="123"/>
      <c r="EI139" s="112">
        <f t="shared" si="249"/>
        <v>59</v>
      </c>
      <c r="EJ139" s="112">
        <f t="shared" si="249"/>
        <v>3911056.1011872003</v>
      </c>
    </row>
    <row r="140" spans="1:140" s="3" customFormat="1" ht="18.75" hidden="1" x14ac:dyDescent="0.25">
      <c r="A140" s="95"/>
      <c r="B140" s="200" t="s">
        <v>420</v>
      </c>
      <c r="C140" s="196" t="s">
        <v>421</v>
      </c>
      <c r="D140" s="201" t="s">
        <v>422</v>
      </c>
      <c r="E140" s="98">
        <v>16026</v>
      </c>
      <c r="F140" s="98">
        <v>16828</v>
      </c>
      <c r="G140" s="202">
        <v>5.24</v>
      </c>
      <c r="H140" s="176">
        <v>0.1053</v>
      </c>
      <c r="I140" s="101">
        <v>1</v>
      </c>
      <c r="J140" s="102"/>
      <c r="K140" s="161">
        <v>1.4</v>
      </c>
      <c r="L140" s="161">
        <v>1.68</v>
      </c>
      <c r="M140" s="161">
        <v>2.23</v>
      </c>
      <c r="N140" s="162">
        <v>2.57</v>
      </c>
      <c r="O140" s="177"/>
      <c r="P140" s="123"/>
      <c r="Q140" s="197"/>
      <c r="R140" s="123"/>
      <c r="S140" s="203">
        <v>84</v>
      </c>
      <c r="T140" s="204">
        <f t="shared" si="312"/>
        <v>7718995.845657602</v>
      </c>
      <c r="U140" s="177"/>
      <c r="V140" s="123"/>
      <c r="W140" s="177"/>
      <c r="X140" s="123"/>
      <c r="Y140" s="177"/>
      <c r="Z140" s="123"/>
      <c r="AA140" s="198"/>
      <c r="AB140" s="123"/>
      <c r="AC140" s="106"/>
      <c r="AD140" s="123"/>
      <c r="AE140" s="198"/>
      <c r="AF140" s="123"/>
      <c r="AG140" s="123"/>
      <c r="AH140" s="123"/>
      <c r="AI140" s="177"/>
      <c r="AJ140" s="123"/>
      <c r="AK140" s="177"/>
      <c r="AL140" s="123"/>
      <c r="AM140" s="177"/>
      <c r="AN140" s="123"/>
      <c r="AO140" s="177"/>
      <c r="AP140" s="123"/>
      <c r="AQ140" s="177"/>
      <c r="AR140" s="123"/>
      <c r="AS140" s="177"/>
      <c r="AT140" s="123"/>
      <c r="AU140" s="177"/>
      <c r="AV140" s="123"/>
      <c r="AW140" s="177"/>
      <c r="AX140" s="123"/>
      <c r="AY140" s="177"/>
      <c r="AZ140" s="123"/>
      <c r="BA140" s="177"/>
      <c r="BB140" s="123"/>
      <c r="BC140" s="177"/>
      <c r="BD140" s="123"/>
      <c r="BE140" s="177"/>
      <c r="BF140" s="123"/>
      <c r="BG140" s="177"/>
      <c r="BH140" s="123"/>
      <c r="BI140" s="177"/>
      <c r="BJ140" s="123"/>
      <c r="BK140" s="177"/>
      <c r="BL140" s="123"/>
      <c r="BM140" s="177"/>
      <c r="BN140" s="123"/>
      <c r="BO140" s="199"/>
      <c r="BP140" s="123"/>
      <c r="BQ140" s="177"/>
      <c r="BR140" s="123"/>
      <c r="BS140" s="198"/>
      <c r="BT140" s="123"/>
      <c r="BU140" s="104"/>
      <c r="BV140" s="123"/>
      <c r="BW140" s="177"/>
      <c r="BX140" s="123"/>
      <c r="BY140" s="177"/>
      <c r="BZ140" s="123"/>
      <c r="CA140" s="104"/>
      <c r="CB140" s="123"/>
      <c r="CC140" s="198"/>
      <c r="CD140" s="123"/>
      <c r="CE140" s="177"/>
      <c r="CF140" s="123"/>
      <c r="CG140" s="198"/>
      <c r="CH140" s="123"/>
      <c r="CI140" s="198"/>
      <c r="CJ140" s="123"/>
      <c r="CK140" s="198"/>
      <c r="CL140" s="123"/>
      <c r="CM140" s="177"/>
      <c r="CN140" s="123"/>
      <c r="CO140" s="177"/>
      <c r="CP140" s="123"/>
      <c r="CQ140" s="198"/>
      <c r="CR140" s="123"/>
      <c r="CS140" s="177"/>
      <c r="CT140" s="123"/>
      <c r="CU140" s="177"/>
      <c r="CV140" s="123"/>
      <c r="CW140" s="177"/>
      <c r="CX140" s="123"/>
      <c r="CY140" s="104"/>
      <c r="CZ140" s="123"/>
      <c r="DA140" s="177"/>
      <c r="DB140" s="123"/>
      <c r="DC140" s="177"/>
      <c r="DD140" s="123"/>
      <c r="DE140" s="177"/>
      <c r="DF140" s="123"/>
      <c r="DG140" s="177"/>
      <c r="DH140" s="123"/>
      <c r="DI140" s="177"/>
      <c r="DJ140" s="123"/>
      <c r="DK140" s="177"/>
      <c r="DL140" s="123"/>
      <c r="DM140" s="104"/>
      <c r="DN140" s="123"/>
      <c r="DO140" s="177"/>
      <c r="DP140" s="123"/>
      <c r="DQ140" s="177"/>
      <c r="DR140" s="123"/>
      <c r="DS140" s="177"/>
      <c r="DT140" s="123"/>
      <c r="DU140" s="177"/>
      <c r="DV140" s="123"/>
      <c r="DW140" s="177"/>
      <c r="DX140" s="123"/>
      <c r="DY140" s="104"/>
      <c r="DZ140" s="123"/>
      <c r="EA140" s="110"/>
      <c r="EB140" s="123"/>
      <c r="EC140" s="104"/>
      <c r="ED140" s="123"/>
      <c r="EE140" s="104"/>
      <c r="EF140" s="123"/>
      <c r="EG140" s="104"/>
      <c r="EH140" s="123"/>
      <c r="EI140" s="112">
        <f t="shared" si="249"/>
        <v>84</v>
      </c>
      <c r="EJ140" s="112">
        <f t="shared" si="249"/>
        <v>7718995.845657602</v>
      </c>
    </row>
    <row r="141" spans="1:140" s="3" customFormat="1" ht="60" hidden="1" customHeight="1" x14ac:dyDescent="0.25">
      <c r="A141" s="95"/>
      <c r="B141" s="132">
        <v>94</v>
      </c>
      <c r="C141" s="196" t="s">
        <v>423</v>
      </c>
      <c r="D141" s="184" t="s">
        <v>424</v>
      </c>
      <c r="E141" s="98">
        <v>16026</v>
      </c>
      <c r="F141" s="98">
        <v>16828</v>
      </c>
      <c r="G141" s="196">
        <v>5.33</v>
      </c>
      <c r="H141" s="176">
        <v>7.1199999999999999E-2</v>
      </c>
      <c r="I141" s="101">
        <v>1</v>
      </c>
      <c r="J141" s="102"/>
      <c r="K141" s="161">
        <v>1.4</v>
      </c>
      <c r="L141" s="161">
        <v>1.68</v>
      </c>
      <c r="M141" s="161">
        <v>2.23</v>
      </c>
      <c r="N141" s="162">
        <v>2.57</v>
      </c>
      <c r="O141" s="177"/>
      <c r="P141" s="123">
        <f t="shared" si="250"/>
        <v>0</v>
      </c>
      <c r="Q141" s="197"/>
      <c r="R141" s="123">
        <f t="shared" si="251"/>
        <v>0</v>
      </c>
      <c r="S141" s="198">
        <v>8</v>
      </c>
      <c r="T141" s="123">
        <f t="shared" si="310"/>
        <v>732119.75804586662</v>
      </c>
      <c r="U141" s="177"/>
      <c r="V141" s="123">
        <f t="shared" si="252"/>
        <v>0</v>
      </c>
      <c r="W141" s="177"/>
      <c r="X141" s="123">
        <f t="shared" si="253"/>
        <v>0</v>
      </c>
      <c r="Y141" s="177"/>
      <c r="Z141" s="123">
        <f t="shared" si="254"/>
        <v>0</v>
      </c>
      <c r="AA141" s="198"/>
      <c r="AB141" s="123">
        <f t="shared" si="255"/>
        <v>0</v>
      </c>
      <c r="AC141" s="106"/>
      <c r="AD141" s="123">
        <f t="shared" si="311"/>
        <v>0</v>
      </c>
      <c r="AE141" s="198"/>
      <c r="AF141" s="123">
        <f t="shared" si="256"/>
        <v>0</v>
      </c>
      <c r="AG141" s="123"/>
      <c r="AH141" s="123">
        <f t="shared" si="257"/>
        <v>0</v>
      </c>
      <c r="AI141" s="177"/>
      <c r="AJ141" s="123">
        <f t="shared" si="258"/>
        <v>0</v>
      </c>
      <c r="AK141" s="177"/>
      <c r="AL141" s="123">
        <f t="shared" si="259"/>
        <v>0</v>
      </c>
      <c r="AM141" s="206"/>
      <c r="AN141" s="123">
        <f t="shared" si="260"/>
        <v>0</v>
      </c>
      <c r="AO141" s="177"/>
      <c r="AP141" s="123">
        <f t="shared" si="261"/>
        <v>0</v>
      </c>
      <c r="AQ141" s="177"/>
      <c r="AR141" s="123">
        <f t="shared" si="262"/>
        <v>0</v>
      </c>
      <c r="AS141" s="177"/>
      <c r="AT141" s="123">
        <f t="shared" si="263"/>
        <v>0</v>
      </c>
      <c r="AU141" s="177"/>
      <c r="AV141" s="123">
        <f t="shared" si="264"/>
        <v>0</v>
      </c>
      <c r="AW141" s="177"/>
      <c r="AX141" s="123">
        <f t="shared" si="265"/>
        <v>0</v>
      </c>
      <c r="AY141" s="177"/>
      <c r="AZ141" s="123">
        <f t="shared" si="266"/>
        <v>0</v>
      </c>
      <c r="BA141" s="177"/>
      <c r="BB141" s="123">
        <f t="shared" si="267"/>
        <v>0</v>
      </c>
      <c r="BC141" s="177"/>
      <c r="BD141" s="123">
        <f t="shared" si="268"/>
        <v>0</v>
      </c>
      <c r="BE141" s="177"/>
      <c r="BF141" s="123">
        <f t="shared" si="269"/>
        <v>0</v>
      </c>
      <c r="BG141" s="177"/>
      <c r="BH141" s="123">
        <f t="shared" si="270"/>
        <v>0</v>
      </c>
      <c r="BI141" s="177"/>
      <c r="BJ141" s="123">
        <f t="shared" si="271"/>
        <v>0</v>
      </c>
      <c r="BK141" s="177"/>
      <c r="BL141" s="123">
        <f t="shared" si="272"/>
        <v>0</v>
      </c>
      <c r="BM141" s="177"/>
      <c r="BN141" s="123">
        <f t="shared" si="273"/>
        <v>0</v>
      </c>
      <c r="BO141" s="199"/>
      <c r="BP141" s="123">
        <f t="shared" si="274"/>
        <v>0</v>
      </c>
      <c r="BQ141" s="177"/>
      <c r="BR141" s="123">
        <f t="shared" si="275"/>
        <v>0</v>
      </c>
      <c r="BS141" s="198"/>
      <c r="BT141" s="123">
        <f>(BS141/12*2*$E141*$G141*((1-$H141)+$H141*$K141*$I141*BT$10))+(BS141/12*10*$F141*$G141*((1-$H141)+$H141*$K141*$I141*BT$10))</f>
        <v>0</v>
      </c>
      <c r="BU141" s="104"/>
      <c r="BV141" s="123">
        <f t="shared" si="277"/>
        <v>0</v>
      </c>
      <c r="BW141" s="177"/>
      <c r="BX141" s="123">
        <f t="shared" si="278"/>
        <v>0</v>
      </c>
      <c r="BY141" s="177"/>
      <c r="BZ141" s="123">
        <f t="shared" si="279"/>
        <v>0</v>
      </c>
      <c r="CA141" s="177">
        <v>103</v>
      </c>
      <c r="CB141" s="123">
        <f t="shared" si="280"/>
        <v>9426041.884840535</v>
      </c>
      <c r="CC141" s="198">
        <v>0</v>
      </c>
      <c r="CD141" s="123">
        <f t="shared" si="281"/>
        <v>0</v>
      </c>
      <c r="CE141" s="177"/>
      <c r="CF141" s="123">
        <f t="shared" si="282"/>
        <v>0</v>
      </c>
      <c r="CG141" s="198"/>
      <c r="CH141" s="123">
        <f t="shared" si="283"/>
        <v>0</v>
      </c>
      <c r="CI141" s="198"/>
      <c r="CJ141" s="123">
        <f t="shared" si="284"/>
        <v>0</v>
      </c>
      <c r="CK141" s="198"/>
      <c r="CL141" s="123">
        <f t="shared" si="285"/>
        <v>0</v>
      </c>
      <c r="CM141" s="177"/>
      <c r="CN141" s="123">
        <f t="shared" si="286"/>
        <v>0</v>
      </c>
      <c r="CO141" s="177"/>
      <c r="CP141" s="123">
        <f t="shared" si="287"/>
        <v>0</v>
      </c>
      <c r="CQ141" s="198"/>
      <c r="CR141" s="123">
        <f t="shared" si="288"/>
        <v>0</v>
      </c>
      <c r="CS141" s="177"/>
      <c r="CT141" s="123">
        <f t="shared" si="289"/>
        <v>0</v>
      </c>
      <c r="CU141" s="177"/>
      <c r="CV141" s="123">
        <f t="shared" si="290"/>
        <v>0</v>
      </c>
      <c r="CW141" s="177"/>
      <c r="CX141" s="123">
        <f t="shared" si="291"/>
        <v>0</v>
      </c>
      <c r="CY141" s="104"/>
      <c r="CZ141" s="123">
        <f t="shared" si="292"/>
        <v>0</v>
      </c>
      <c r="DA141" s="177"/>
      <c r="DB141" s="123">
        <f t="shared" si="293"/>
        <v>0</v>
      </c>
      <c r="DC141" s="177"/>
      <c r="DD141" s="123">
        <f t="shared" si="294"/>
        <v>0</v>
      </c>
      <c r="DE141" s="177"/>
      <c r="DF141" s="123">
        <f t="shared" si="295"/>
        <v>0</v>
      </c>
      <c r="DG141" s="177"/>
      <c r="DH141" s="123">
        <f t="shared" si="296"/>
        <v>0</v>
      </c>
      <c r="DI141" s="177"/>
      <c r="DJ141" s="123">
        <f t="shared" si="297"/>
        <v>0</v>
      </c>
      <c r="DK141" s="177"/>
      <c r="DL141" s="123">
        <f t="shared" si="298"/>
        <v>0</v>
      </c>
      <c r="DM141" s="125"/>
      <c r="DN141" s="123">
        <f t="shared" si="299"/>
        <v>0</v>
      </c>
      <c r="DO141" s="177"/>
      <c r="DP141" s="123">
        <f t="shared" si="300"/>
        <v>0</v>
      </c>
      <c r="DQ141" s="177"/>
      <c r="DR141" s="123">
        <f t="shared" si="301"/>
        <v>0</v>
      </c>
      <c r="DS141" s="177"/>
      <c r="DT141" s="123"/>
      <c r="DU141" s="177"/>
      <c r="DV141" s="123">
        <f t="shared" si="302"/>
        <v>0</v>
      </c>
      <c r="DW141" s="177"/>
      <c r="DX141" s="123">
        <f t="shared" si="303"/>
        <v>0</v>
      </c>
      <c r="DY141" s="104">
        <v>20</v>
      </c>
      <c r="DZ141" s="123">
        <f t="shared" si="304"/>
        <v>1865777.8183616002</v>
      </c>
      <c r="EA141" s="110"/>
      <c r="EB141" s="123">
        <f t="shared" si="305"/>
        <v>0</v>
      </c>
      <c r="EC141" s="125"/>
      <c r="ED141" s="123">
        <f t="shared" si="306"/>
        <v>0</v>
      </c>
      <c r="EE141" s="125"/>
      <c r="EF141" s="123">
        <f t="shared" si="307"/>
        <v>0</v>
      </c>
      <c r="EG141" s="125"/>
      <c r="EH141" s="123">
        <f t="shared" si="308"/>
        <v>0</v>
      </c>
      <c r="EI141" s="112">
        <f t="shared" si="249"/>
        <v>131</v>
      </c>
      <c r="EJ141" s="112">
        <f t="shared" si="249"/>
        <v>12023939.461248003</v>
      </c>
    </row>
    <row r="142" spans="1:140" s="3" customFormat="1" ht="18.75" hidden="1" x14ac:dyDescent="0.25">
      <c r="A142" s="95"/>
      <c r="B142" s="200" t="s">
        <v>425</v>
      </c>
      <c r="C142" s="196" t="s">
        <v>426</v>
      </c>
      <c r="D142" s="201" t="s">
        <v>427</v>
      </c>
      <c r="E142" s="98">
        <v>16026</v>
      </c>
      <c r="F142" s="98">
        <v>16828</v>
      </c>
      <c r="G142" s="202">
        <v>3.35</v>
      </c>
      <c r="H142" s="176">
        <v>7.1199999999999999E-2</v>
      </c>
      <c r="I142" s="101">
        <v>1</v>
      </c>
      <c r="J142" s="102"/>
      <c r="K142" s="161">
        <v>1.4</v>
      </c>
      <c r="L142" s="161">
        <v>1.68</v>
      </c>
      <c r="M142" s="161">
        <v>2.23</v>
      </c>
      <c r="N142" s="162">
        <v>2.57</v>
      </c>
      <c r="O142" s="177"/>
      <c r="P142" s="123"/>
      <c r="Q142" s="197"/>
      <c r="R142" s="123"/>
      <c r="S142" s="203">
        <v>27</v>
      </c>
      <c r="T142" s="204">
        <f t="shared" si="312"/>
        <v>1565441.7972480003</v>
      </c>
      <c r="U142" s="177"/>
      <c r="V142" s="123"/>
      <c r="W142" s="177"/>
      <c r="X142" s="123"/>
      <c r="Y142" s="177"/>
      <c r="Z142" s="123"/>
      <c r="AA142" s="198"/>
      <c r="AB142" s="123"/>
      <c r="AC142" s="106"/>
      <c r="AD142" s="123"/>
      <c r="AE142" s="198"/>
      <c r="AF142" s="123"/>
      <c r="AG142" s="123"/>
      <c r="AH142" s="123"/>
      <c r="AI142" s="177"/>
      <c r="AJ142" s="123"/>
      <c r="AK142" s="177"/>
      <c r="AL142" s="123"/>
      <c r="AM142" s="206"/>
      <c r="AN142" s="123"/>
      <c r="AO142" s="177"/>
      <c r="AP142" s="123"/>
      <c r="AQ142" s="177"/>
      <c r="AR142" s="123"/>
      <c r="AS142" s="177"/>
      <c r="AT142" s="123"/>
      <c r="AU142" s="177"/>
      <c r="AV142" s="123"/>
      <c r="AW142" s="177"/>
      <c r="AX142" s="123"/>
      <c r="AY142" s="177"/>
      <c r="AZ142" s="123"/>
      <c r="BA142" s="177"/>
      <c r="BB142" s="123"/>
      <c r="BC142" s="177"/>
      <c r="BD142" s="123"/>
      <c r="BE142" s="177"/>
      <c r="BF142" s="123"/>
      <c r="BG142" s="177"/>
      <c r="BH142" s="123"/>
      <c r="BI142" s="177"/>
      <c r="BJ142" s="123"/>
      <c r="BK142" s="177"/>
      <c r="BL142" s="123"/>
      <c r="BM142" s="177"/>
      <c r="BN142" s="123"/>
      <c r="BO142" s="199"/>
      <c r="BP142" s="123"/>
      <c r="BQ142" s="177"/>
      <c r="BR142" s="123"/>
      <c r="BS142" s="198"/>
      <c r="BT142" s="123"/>
      <c r="BU142" s="104"/>
      <c r="BV142" s="123"/>
      <c r="BW142" s="177"/>
      <c r="BX142" s="123"/>
      <c r="BY142" s="177"/>
      <c r="BZ142" s="123"/>
      <c r="CA142" s="177"/>
      <c r="CB142" s="123"/>
      <c r="CC142" s="198"/>
      <c r="CD142" s="123"/>
      <c r="CE142" s="177"/>
      <c r="CF142" s="123"/>
      <c r="CG142" s="198"/>
      <c r="CH142" s="123"/>
      <c r="CI142" s="198"/>
      <c r="CJ142" s="123"/>
      <c r="CK142" s="198"/>
      <c r="CL142" s="123"/>
      <c r="CM142" s="177"/>
      <c r="CN142" s="123"/>
      <c r="CO142" s="177"/>
      <c r="CP142" s="123"/>
      <c r="CQ142" s="198"/>
      <c r="CR142" s="123"/>
      <c r="CS142" s="177"/>
      <c r="CT142" s="123"/>
      <c r="CU142" s="177"/>
      <c r="CV142" s="123"/>
      <c r="CW142" s="177"/>
      <c r="CX142" s="123"/>
      <c r="CY142" s="104"/>
      <c r="CZ142" s="123"/>
      <c r="DA142" s="177"/>
      <c r="DB142" s="123"/>
      <c r="DC142" s="177"/>
      <c r="DD142" s="123"/>
      <c r="DE142" s="177"/>
      <c r="DF142" s="123"/>
      <c r="DG142" s="177"/>
      <c r="DH142" s="123"/>
      <c r="DI142" s="177"/>
      <c r="DJ142" s="123"/>
      <c r="DK142" s="177"/>
      <c r="DL142" s="123"/>
      <c r="DM142" s="125"/>
      <c r="DN142" s="123"/>
      <c r="DO142" s="177"/>
      <c r="DP142" s="123"/>
      <c r="DQ142" s="177"/>
      <c r="DR142" s="123"/>
      <c r="DS142" s="177"/>
      <c r="DT142" s="123"/>
      <c r="DU142" s="177"/>
      <c r="DV142" s="123"/>
      <c r="DW142" s="177"/>
      <c r="DX142" s="123"/>
      <c r="DY142" s="104"/>
      <c r="DZ142" s="123"/>
      <c r="EA142" s="110"/>
      <c r="EB142" s="123"/>
      <c r="EC142" s="125"/>
      <c r="ED142" s="123"/>
      <c r="EE142" s="125"/>
      <c r="EF142" s="123"/>
      <c r="EG142" s="125"/>
      <c r="EH142" s="123"/>
      <c r="EI142" s="112">
        <f t="shared" si="249"/>
        <v>27</v>
      </c>
      <c r="EJ142" s="112">
        <f t="shared" si="249"/>
        <v>1565441.7972480003</v>
      </c>
    </row>
    <row r="143" spans="1:140" s="3" customFormat="1" ht="18.75" hidden="1" x14ac:dyDescent="0.25">
      <c r="A143" s="95"/>
      <c r="B143" s="200" t="s">
        <v>428</v>
      </c>
      <c r="C143" s="196" t="s">
        <v>429</v>
      </c>
      <c r="D143" s="201" t="s">
        <v>430</v>
      </c>
      <c r="E143" s="98">
        <v>16026</v>
      </c>
      <c r="F143" s="98">
        <v>16828</v>
      </c>
      <c r="G143" s="202">
        <v>5.29</v>
      </c>
      <c r="H143" s="176">
        <v>7.1199999999999999E-2</v>
      </c>
      <c r="I143" s="101">
        <v>1</v>
      </c>
      <c r="J143" s="102"/>
      <c r="K143" s="161">
        <v>1.4</v>
      </c>
      <c r="L143" s="161">
        <v>1.68</v>
      </c>
      <c r="M143" s="161">
        <v>2.23</v>
      </c>
      <c r="N143" s="162">
        <v>2.57</v>
      </c>
      <c r="O143" s="177"/>
      <c r="P143" s="123"/>
      <c r="Q143" s="197"/>
      <c r="R143" s="123"/>
      <c r="S143" s="203">
        <v>16</v>
      </c>
      <c r="T143" s="204">
        <f t="shared" si="312"/>
        <v>1464886.6082816001</v>
      </c>
      <c r="U143" s="177"/>
      <c r="V143" s="123"/>
      <c r="W143" s="177"/>
      <c r="X143" s="123"/>
      <c r="Y143" s="177"/>
      <c r="Z143" s="123"/>
      <c r="AA143" s="198"/>
      <c r="AB143" s="123"/>
      <c r="AC143" s="106"/>
      <c r="AD143" s="123"/>
      <c r="AE143" s="198"/>
      <c r="AF143" s="123"/>
      <c r="AG143" s="123"/>
      <c r="AH143" s="123"/>
      <c r="AI143" s="177"/>
      <c r="AJ143" s="123"/>
      <c r="AK143" s="177"/>
      <c r="AL143" s="123"/>
      <c r="AM143" s="206"/>
      <c r="AN143" s="123"/>
      <c r="AO143" s="177"/>
      <c r="AP143" s="123"/>
      <c r="AQ143" s="177"/>
      <c r="AR143" s="123"/>
      <c r="AS143" s="177"/>
      <c r="AT143" s="123"/>
      <c r="AU143" s="177"/>
      <c r="AV143" s="123"/>
      <c r="AW143" s="177"/>
      <c r="AX143" s="123"/>
      <c r="AY143" s="177"/>
      <c r="AZ143" s="123"/>
      <c r="BA143" s="177"/>
      <c r="BB143" s="123"/>
      <c r="BC143" s="177"/>
      <c r="BD143" s="123"/>
      <c r="BE143" s="177"/>
      <c r="BF143" s="123"/>
      <c r="BG143" s="177"/>
      <c r="BH143" s="123"/>
      <c r="BI143" s="177"/>
      <c r="BJ143" s="123"/>
      <c r="BK143" s="177"/>
      <c r="BL143" s="123"/>
      <c r="BM143" s="177"/>
      <c r="BN143" s="123"/>
      <c r="BO143" s="199"/>
      <c r="BP143" s="123"/>
      <c r="BQ143" s="177"/>
      <c r="BR143" s="123"/>
      <c r="BS143" s="198"/>
      <c r="BT143" s="123"/>
      <c r="BU143" s="104"/>
      <c r="BV143" s="123"/>
      <c r="BW143" s="177"/>
      <c r="BX143" s="123"/>
      <c r="BY143" s="177"/>
      <c r="BZ143" s="123"/>
      <c r="CA143" s="177"/>
      <c r="CB143" s="123"/>
      <c r="CC143" s="198"/>
      <c r="CD143" s="123"/>
      <c r="CE143" s="177"/>
      <c r="CF143" s="123"/>
      <c r="CG143" s="198"/>
      <c r="CH143" s="123"/>
      <c r="CI143" s="198"/>
      <c r="CJ143" s="123"/>
      <c r="CK143" s="198"/>
      <c r="CL143" s="123"/>
      <c r="CM143" s="177"/>
      <c r="CN143" s="123"/>
      <c r="CO143" s="177"/>
      <c r="CP143" s="123"/>
      <c r="CQ143" s="198"/>
      <c r="CR143" s="123"/>
      <c r="CS143" s="177"/>
      <c r="CT143" s="123"/>
      <c r="CU143" s="177"/>
      <c r="CV143" s="123"/>
      <c r="CW143" s="177"/>
      <c r="CX143" s="123"/>
      <c r="CY143" s="104"/>
      <c r="CZ143" s="123"/>
      <c r="DA143" s="177"/>
      <c r="DB143" s="123"/>
      <c r="DC143" s="177"/>
      <c r="DD143" s="123"/>
      <c r="DE143" s="177"/>
      <c r="DF143" s="123"/>
      <c r="DG143" s="177"/>
      <c r="DH143" s="123"/>
      <c r="DI143" s="177"/>
      <c r="DJ143" s="123"/>
      <c r="DK143" s="177"/>
      <c r="DL143" s="123"/>
      <c r="DM143" s="125"/>
      <c r="DN143" s="123"/>
      <c r="DO143" s="177"/>
      <c r="DP143" s="123"/>
      <c r="DQ143" s="177"/>
      <c r="DR143" s="123"/>
      <c r="DS143" s="177"/>
      <c r="DT143" s="123"/>
      <c r="DU143" s="177"/>
      <c r="DV143" s="123"/>
      <c r="DW143" s="177"/>
      <c r="DX143" s="123"/>
      <c r="DY143" s="104"/>
      <c r="DZ143" s="123"/>
      <c r="EA143" s="110"/>
      <c r="EB143" s="123"/>
      <c r="EC143" s="125"/>
      <c r="ED143" s="123"/>
      <c r="EE143" s="125"/>
      <c r="EF143" s="123"/>
      <c r="EG143" s="125"/>
      <c r="EH143" s="123"/>
      <c r="EI143" s="112">
        <f t="shared" si="249"/>
        <v>16</v>
      </c>
      <c r="EJ143" s="112">
        <f t="shared" si="249"/>
        <v>1464886.6082816001</v>
      </c>
    </row>
    <row r="144" spans="1:140" s="3" customFormat="1" ht="18.75" hidden="1" x14ac:dyDescent="0.25">
      <c r="A144" s="95"/>
      <c r="B144" s="200" t="s">
        <v>431</v>
      </c>
      <c r="C144" s="196" t="s">
        <v>432</v>
      </c>
      <c r="D144" s="201" t="s">
        <v>433</v>
      </c>
      <c r="E144" s="98">
        <v>16026</v>
      </c>
      <c r="F144" s="98">
        <v>16828</v>
      </c>
      <c r="G144" s="202">
        <v>6.97</v>
      </c>
      <c r="H144" s="176">
        <v>7.1199999999999999E-2</v>
      </c>
      <c r="I144" s="101">
        <v>1</v>
      </c>
      <c r="J144" s="102"/>
      <c r="K144" s="161">
        <v>1.4</v>
      </c>
      <c r="L144" s="161">
        <v>1.68</v>
      </c>
      <c r="M144" s="161">
        <v>2.23</v>
      </c>
      <c r="N144" s="162">
        <v>2.57</v>
      </c>
      <c r="O144" s="177"/>
      <c r="P144" s="123"/>
      <c r="Q144" s="197"/>
      <c r="R144" s="123"/>
      <c r="S144" s="203">
        <v>33</v>
      </c>
      <c r="T144" s="204">
        <f t="shared" si="312"/>
        <v>3980843.2038143999</v>
      </c>
      <c r="U144" s="177"/>
      <c r="V144" s="123"/>
      <c r="W144" s="177"/>
      <c r="X144" s="123"/>
      <c r="Y144" s="177"/>
      <c r="Z144" s="123"/>
      <c r="AA144" s="198"/>
      <c r="AB144" s="123"/>
      <c r="AC144" s="106"/>
      <c r="AD144" s="123"/>
      <c r="AE144" s="198"/>
      <c r="AF144" s="123"/>
      <c r="AG144" s="123"/>
      <c r="AH144" s="123"/>
      <c r="AI144" s="177"/>
      <c r="AJ144" s="123"/>
      <c r="AK144" s="177"/>
      <c r="AL144" s="123"/>
      <c r="AM144" s="206"/>
      <c r="AN144" s="123"/>
      <c r="AO144" s="177"/>
      <c r="AP144" s="123"/>
      <c r="AQ144" s="177"/>
      <c r="AR144" s="123"/>
      <c r="AS144" s="177"/>
      <c r="AT144" s="123"/>
      <c r="AU144" s="177"/>
      <c r="AV144" s="123"/>
      <c r="AW144" s="177"/>
      <c r="AX144" s="123"/>
      <c r="AY144" s="177"/>
      <c r="AZ144" s="123"/>
      <c r="BA144" s="177"/>
      <c r="BB144" s="123"/>
      <c r="BC144" s="177"/>
      <c r="BD144" s="123"/>
      <c r="BE144" s="177"/>
      <c r="BF144" s="123"/>
      <c r="BG144" s="177"/>
      <c r="BH144" s="123"/>
      <c r="BI144" s="177"/>
      <c r="BJ144" s="123"/>
      <c r="BK144" s="177"/>
      <c r="BL144" s="123"/>
      <c r="BM144" s="177"/>
      <c r="BN144" s="123"/>
      <c r="BO144" s="199"/>
      <c r="BP144" s="123"/>
      <c r="BQ144" s="177"/>
      <c r="BR144" s="123"/>
      <c r="BS144" s="198"/>
      <c r="BT144" s="123"/>
      <c r="BU144" s="104"/>
      <c r="BV144" s="123"/>
      <c r="BW144" s="177"/>
      <c r="BX144" s="123"/>
      <c r="BY144" s="177"/>
      <c r="BZ144" s="123"/>
      <c r="CA144" s="177"/>
      <c r="CB144" s="123"/>
      <c r="CC144" s="198"/>
      <c r="CD144" s="123"/>
      <c r="CE144" s="177"/>
      <c r="CF144" s="123"/>
      <c r="CG144" s="198"/>
      <c r="CH144" s="123"/>
      <c r="CI144" s="198"/>
      <c r="CJ144" s="123"/>
      <c r="CK144" s="198"/>
      <c r="CL144" s="123"/>
      <c r="CM144" s="177"/>
      <c r="CN144" s="123"/>
      <c r="CO144" s="177"/>
      <c r="CP144" s="123"/>
      <c r="CQ144" s="198"/>
      <c r="CR144" s="123"/>
      <c r="CS144" s="177"/>
      <c r="CT144" s="123"/>
      <c r="CU144" s="177"/>
      <c r="CV144" s="123"/>
      <c r="CW144" s="177"/>
      <c r="CX144" s="123"/>
      <c r="CY144" s="104"/>
      <c r="CZ144" s="123"/>
      <c r="DA144" s="177"/>
      <c r="DB144" s="123"/>
      <c r="DC144" s="177"/>
      <c r="DD144" s="123"/>
      <c r="DE144" s="177"/>
      <c r="DF144" s="123"/>
      <c r="DG144" s="177"/>
      <c r="DH144" s="123"/>
      <c r="DI144" s="177"/>
      <c r="DJ144" s="123"/>
      <c r="DK144" s="177"/>
      <c r="DL144" s="123"/>
      <c r="DM144" s="125"/>
      <c r="DN144" s="123"/>
      <c r="DO144" s="177"/>
      <c r="DP144" s="123"/>
      <c r="DQ144" s="177"/>
      <c r="DR144" s="123"/>
      <c r="DS144" s="177"/>
      <c r="DT144" s="123"/>
      <c r="DU144" s="177"/>
      <c r="DV144" s="123"/>
      <c r="DW144" s="177"/>
      <c r="DX144" s="123"/>
      <c r="DY144" s="104"/>
      <c r="DZ144" s="123"/>
      <c r="EA144" s="110"/>
      <c r="EB144" s="123"/>
      <c r="EC144" s="125"/>
      <c r="ED144" s="123"/>
      <c r="EE144" s="125"/>
      <c r="EF144" s="123"/>
      <c r="EG144" s="125"/>
      <c r="EH144" s="123"/>
      <c r="EI144" s="112">
        <f t="shared" si="249"/>
        <v>33</v>
      </c>
      <c r="EJ144" s="112">
        <f t="shared" si="249"/>
        <v>3980843.2038143999</v>
      </c>
    </row>
    <row r="145" spans="1:140" s="3" customFormat="1" ht="60" hidden="1" customHeight="1" x14ac:dyDescent="0.25">
      <c r="A145" s="95"/>
      <c r="B145" s="132">
        <v>95</v>
      </c>
      <c r="C145" s="196" t="s">
        <v>434</v>
      </c>
      <c r="D145" s="184" t="s">
        <v>435</v>
      </c>
      <c r="E145" s="98">
        <v>16026</v>
      </c>
      <c r="F145" s="98">
        <v>16828</v>
      </c>
      <c r="G145" s="196">
        <v>7.27</v>
      </c>
      <c r="H145" s="176">
        <v>0.1595</v>
      </c>
      <c r="I145" s="101">
        <v>1</v>
      </c>
      <c r="J145" s="102"/>
      <c r="K145" s="161">
        <v>1.4</v>
      </c>
      <c r="L145" s="161">
        <v>1.68</v>
      </c>
      <c r="M145" s="161">
        <v>2.23</v>
      </c>
      <c r="N145" s="162">
        <v>2.57</v>
      </c>
      <c r="O145" s="177"/>
      <c r="P145" s="123">
        <f t="shared" si="250"/>
        <v>0</v>
      </c>
      <c r="Q145" s="197"/>
      <c r="R145" s="123">
        <f t="shared" si="251"/>
        <v>0</v>
      </c>
      <c r="S145" s="198">
        <v>65</v>
      </c>
      <c r="T145" s="123">
        <f t="shared" si="310"/>
        <v>8392219.4970900007</v>
      </c>
      <c r="U145" s="177"/>
      <c r="V145" s="123">
        <f t="shared" si="252"/>
        <v>0</v>
      </c>
      <c r="W145" s="177"/>
      <c r="X145" s="123">
        <f t="shared" si="253"/>
        <v>0</v>
      </c>
      <c r="Y145" s="177"/>
      <c r="Z145" s="123">
        <f t="shared" si="254"/>
        <v>0</v>
      </c>
      <c r="AA145" s="198"/>
      <c r="AB145" s="123">
        <f t="shared" si="255"/>
        <v>0</v>
      </c>
      <c r="AC145" s="106"/>
      <c r="AD145" s="123">
        <f t="shared" si="311"/>
        <v>0</v>
      </c>
      <c r="AE145" s="198"/>
      <c r="AF145" s="123">
        <f t="shared" si="256"/>
        <v>0</v>
      </c>
      <c r="AG145" s="123"/>
      <c r="AH145" s="123">
        <f t="shared" si="257"/>
        <v>0</v>
      </c>
      <c r="AI145" s="177"/>
      <c r="AJ145" s="123">
        <f t="shared" si="258"/>
        <v>0</v>
      </c>
      <c r="AK145" s="177"/>
      <c r="AL145" s="123">
        <f t="shared" si="259"/>
        <v>0</v>
      </c>
      <c r="AM145" s="177"/>
      <c r="AN145" s="123">
        <f t="shared" si="260"/>
        <v>0</v>
      </c>
      <c r="AO145" s="177"/>
      <c r="AP145" s="123">
        <f t="shared" si="261"/>
        <v>0</v>
      </c>
      <c r="AQ145" s="177"/>
      <c r="AR145" s="123">
        <f t="shared" si="262"/>
        <v>0</v>
      </c>
      <c r="AS145" s="177"/>
      <c r="AT145" s="123">
        <f t="shared" si="263"/>
        <v>0</v>
      </c>
      <c r="AU145" s="177"/>
      <c r="AV145" s="123">
        <f t="shared" si="264"/>
        <v>0</v>
      </c>
      <c r="AW145" s="177"/>
      <c r="AX145" s="123">
        <f t="shared" si="265"/>
        <v>0</v>
      </c>
      <c r="AY145" s="177"/>
      <c r="AZ145" s="123">
        <f t="shared" si="266"/>
        <v>0</v>
      </c>
      <c r="BA145" s="177"/>
      <c r="BB145" s="123">
        <f t="shared" si="267"/>
        <v>0</v>
      </c>
      <c r="BC145" s="177"/>
      <c r="BD145" s="123">
        <f t="shared" si="268"/>
        <v>0</v>
      </c>
      <c r="BE145" s="177"/>
      <c r="BF145" s="123">
        <f t="shared" si="269"/>
        <v>0</v>
      </c>
      <c r="BG145" s="177"/>
      <c r="BH145" s="123">
        <f t="shared" si="270"/>
        <v>0</v>
      </c>
      <c r="BI145" s="177"/>
      <c r="BJ145" s="123">
        <f t="shared" si="271"/>
        <v>0</v>
      </c>
      <c r="BK145" s="177"/>
      <c r="BL145" s="123">
        <f t="shared" si="272"/>
        <v>0</v>
      </c>
      <c r="BM145" s="177"/>
      <c r="BN145" s="123">
        <f t="shared" si="273"/>
        <v>0</v>
      </c>
      <c r="BO145" s="199"/>
      <c r="BP145" s="123">
        <f t="shared" si="274"/>
        <v>0</v>
      </c>
      <c r="BQ145" s="177"/>
      <c r="BR145" s="123">
        <f t="shared" si="275"/>
        <v>0</v>
      </c>
      <c r="BS145" s="198">
        <v>6</v>
      </c>
      <c r="BT145" s="123">
        <f t="shared" si="276"/>
        <v>774666.41511599999</v>
      </c>
      <c r="BU145" s="104"/>
      <c r="BV145" s="123">
        <f t="shared" si="277"/>
        <v>0</v>
      </c>
      <c r="BW145" s="177"/>
      <c r="BX145" s="123">
        <f t="shared" si="278"/>
        <v>0</v>
      </c>
      <c r="BY145" s="177"/>
      <c r="BZ145" s="123">
        <f t="shared" si="279"/>
        <v>0</v>
      </c>
      <c r="CA145" s="177">
        <v>2</v>
      </c>
      <c r="CB145" s="123">
        <f t="shared" si="280"/>
        <v>258222.13837199996</v>
      </c>
      <c r="CC145" s="198">
        <v>0</v>
      </c>
      <c r="CD145" s="123">
        <f t="shared" si="281"/>
        <v>0</v>
      </c>
      <c r="CE145" s="177"/>
      <c r="CF145" s="123">
        <f t="shared" si="282"/>
        <v>0</v>
      </c>
      <c r="CG145" s="198"/>
      <c r="CH145" s="123">
        <f t="shared" si="283"/>
        <v>0</v>
      </c>
      <c r="CI145" s="198"/>
      <c r="CJ145" s="123">
        <f t="shared" si="284"/>
        <v>0</v>
      </c>
      <c r="CK145" s="198"/>
      <c r="CL145" s="123">
        <f t="shared" si="285"/>
        <v>0</v>
      </c>
      <c r="CM145" s="177"/>
      <c r="CN145" s="123">
        <f t="shared" si="286"/>
        <v>0</v>
      </c>
      <c r="CO145" s="177"/>
      <c r="CP145" s="123">
        <f t="shared" si="287"/>
        <v>0</v>
      </c>
      <c r="CQ145" s="198"/>
      <c r="CR145" s="123">
        <f t="shared" si="288"/>
        <v>0</v>
      </c>
      <c r="CS145" s="177"/>
      <c r="CT145" s="123">
        <f t="shared" si="289"/>
        <v>0</v>
      </c>
      <c r="CU145" s="177"/>
      <c r="CV145" s="123">
        <f t="shared" si="290"/>
        <v>0</v>
      </c>
      <c r="CW145" s="177"/>
      <c r="CX145" s="123">
        <f t="shared" si="291"/>
        <v>0</v>
      </c>
      <c r="CY145" s="104"/>
      <c r="CZ145" s="123">
        <f t="shared" si="292"/>
        <v>0</v>
      </c>
      <c r="DA145" s="177"/>
      <c r="DB145" s="123">
        <f t="shared" si="293"/>
        <v>0</v>
      </c>
      <c r="DC145" s="177"/>
      <c r="DD145" s="123">
        <f t="shared" si="294"/>
        <v>0</v>
      </c>
      <c r="DE145" s="177"/>
      <c r="DF145" s="123">
        <f t="shared" si="295"/>
        <v>0</v>
      </c>
      <c r="DG145" s="177"/>
      <c r="DH145" s="123">
        <f t="shared" si="296"/>
        <v>0</v>
      </c>
      <c r="DI145" s="177"/>
      <c r="DJ145" s="123">
        <f t="shared" si="297"/>
        <v>0</v>
      </c>
      <c r="DK145" s="177"/>
      <c r="DL145" s="123">
        <f t="shared" si="298"/>
        <v>0</v>
      </c>
      <c r="DM145" s="104"/>
      <c r="DN145" s="123">
        <f t="shared" si="299"/>
        <v>0</v>
      </c>
      <c r="DO145" s="177"/>
      <c r="DP145" s="123">
        <f t="shared" si="300"/>
        <v>0</v>
      </c>
      <c r="DQ145" s="177"/>
      <c r="DR145" s="123">
        <f t="shared" si="301"/>
        <v>0</v>
      </c>
      <c r="DS145" s="177"/>
      <c r="DT145" s="123"/>
      <c r="DU145" s="177"/>
      <c r="DV145" s="123">
        <f t="shared" si="302"/>
        <v>0</v>
      </c>
      <c r="DW145" s="177"/>
      <c r="DX145" s="123">
        <f t="shared" si="303"/>
        <v>0</v>
      </c>
      <c r="DY145" s="104">
        <v>36</v>
      </c>
      <c r="DZ145" s="123">
        <f t="shared" si="304"/>
        <v>4843128.7901831996</v>
      </c>
      <c r="EA145" s="110"/>
      <c r="EB145" s="123">
        <f t="shared" si="305"/>
        <v>0</v>
      </c>
      <c r="EC145" s="125"/>
      <c r="ED145" s="123">
        <f t="shared" si="306"/>
        <v>0</v>
      </c>
      <c r="EE145" s="125"/>
      <c r="EF145" s="123">
        <f t="shared" si="307"/>
        <v>0</v>
      </c>
      <c r="EG145" s="125"/>
      <c r="EH145" s="123">
        <f t="shared" si="308"/>
        <v>0</v>
      </c>
      <c r="EI145" s="112">
        <f t="shared" si="249"/>
        <v>109</v>
      </c>
      <c r="EJ145" s="112">
        <f t="shared" si="249"/>
        <v>14268236.840761201</v>
      </c>
    </row>
    <row r="146" spans="1:140" s="3" customFormat="1" ht="18.75" hidden="1" x14ac:dyDescent="0.25">
      <c r="A146" s="95"/>
      <c r="B146" s="200" t="s">
        <v>436</v>
      </c>
      <c r="C146" s="196" t="s">
        <v>437</v>
      </c>
      <c r="D146" s="201" t="s">
        <v>438</v>
      </c>
      <c r="E146" s="98">
        <v>16026</v>
      </c>
      <c r="F146" s="98">
        <v>16828</v>
      </c>
      <c r="G146" s="202">
        <v>4.8600000000000003</v>
      </c>
      <c r="H146" s="176">
        <v>0.1595</v>
      </c>
      <c r="I146" s="101">
        <v>1</v>
      </c>
      <c r="J146" s="102"/>
      <c r="K146" s="161">
        <v>1.4</v>
      </c>
      <c r="L146" s="161">
        <v>1.68</v>
      </c>
      <c r="M146" s="161">
        <v>2.23</v>
      </c>
      <c r="N146" s="162">
        <v>2.57</v>
      </c>
      <c r="O146" s="177"/>
      <c r="P146" s="123"/>
      <c r="Q146" s="197"/>
      <c r="R146" s="123"/>
      <c r="S146" s="203">
        <v>30</v>
      </c>
      <c r="T146" s="204">
        <f t="shared" si="312"/>
        <v>2610057.1291200006</v>
      </c>
      <c r="U146" s="177"/>
      <c r="V146" s="123"/>
      <c r="W146" s="177"/>
      <c r="X146" s="123"/>
      <c r="Y146" s="177"/>
      <c r="Z146" s="123"/>
      <c r="AA146" s="198"/>
      <c r="AB146" s="123"/>
      <c r="AC146" s="106"/>
      <c r="AD146" s="123"/>
      <c r="AE146" s="198"/>
      <c r="AF146" s="123"/>
      <c r="AG146" s="123"/>
      <c r="AH146" s="123"/>
      <c r="AI146" s="177"/>
      <c r="AJ146" s="123"/>
      <c r="AK146" s="177"/>
      <c r="AL146" s="123"/>
      <c r="AM146" s="177"/>
      <c r="AN146" s="123"/>
      <c r="AO146" s="177"/>
      <c r="AP146" s="123"/>
      <c r="AQ146" s="177"/>
      <c r="AR146" s="123"/>
      <c r="AS146" s="177"/>
      <c r="AT146" s="123"/>
      <c r="AU146" s="177"/>
      <c r="AV146" s="123"/>
      <c r="AW146" s="177"/>
      <c r="AX146" s="123"/>
      <c r="AY146" s="177"/>
      <c r="AZ146" s="123"/>
      <c r="BA146" s="177"/>
      <c r="BB146" s="123"/>
      <c r="BC146" s="177"/>
      <c r="BD146" s="123"/>
      <c r="BE146" s="177"/>
      <c r="BF146" s="123"/>
      <c r="BG146" s="177"/>
      <c r="BH146" s="123"/>
      <c r="BI146" s="177"/>
      <c r="BJ146" s="123"/>
      <c r="BK146" s="177"/>
      <c r="BL146" s="123"/>
      <c r="BM146" s="177"/>
      <c r="BN146" s="123"/>
      <c r="BO146" s="199"/>
      <c r="BP146" s="123"/>
      <c r="BQ146" s="177"/>
      <c r="BR146" s="123"/>
      <c r="BS146" s="198"/>
      <c r="BT146" s="123"/>
      <c r="BU146" s="104"/>
      <c r="BV146" s="123"/>
      <c r="BW146" s="177"/>
      <c r="BX146" s="123"/>
      <c r="BY146" s="177"/>
      <c r="BZ146" s="123"/>
      <c r="CA146" s="177"/>
      <c r="CB146" s="123"/>
      <c r="CC146" s="198"/>
      <c r="CD146" s="123"/>
      <c r="CE146" s="177"/>
      <c r="CF146" s="123"/>
      <c r="CG146" s="198"/>
      <c r="CH146" s="123"/>
      <c r="CI146" s="198"/>
      <c r="CJ146" s="123"/>
      <c r="CK146" s="198"/>
      <c r="CL146" s="123"/>
      <c r="CM146" s="177"/>
      <c r="CN146" s="123"/>
      <c r="CO146" s="177"/>
      <c r="CP146" s="123"/>
      <c r="CQ146" s="198"/>
      <c r="CR146" s="123"/>
      <c r="CS146" s="177"/>
      <c r="CT146" s="123"/>
      <c r="CU146" s="177"/>
      <c r="CV146" s="123"/>
      <c r="CW146" s="177"/>
      <c r="CX146" s="123"/>
      <c r="CY146" s="104"/>
      <c r="CZ146" s="123"/>
      <c r="DA146" s="177"/>
      <c r="DB146" s="123"/>
      <c r="DC146" s="177"/>
      <c r="DD146" s="123"/>
      <c r="DE146" s="177"/>
      <c r="DF146" s="123"/>
      <c r="DG146" s="177"/>
      <c r="DH146" s="123"/>
      <c r="DI146" s="177"/>
      <c r="DJ146" s="123"/>
      <c r="DK146" s="177"/>
      <c r="DL146" s="123"/>
      <c r="DM146" s="104"/>
      <c r="DN146" s="123"/>
      <c r="DO146" s="177"/>
      <c r="DP146" s="123"/>
      <c r="DQ146" s="177"/>
      <c r="DR146" s="123"/>
      <c r="DS146" s="177"/>
      <c r="DT146" s="123"/>
      <c r="DU146" s="177"/>
      <c r="DV146" s="123"/>
      <c r="DW146" s="177"/>
      <c r="DX146" s="123"/>
      <c r="DY146" s="104"/>
      <c r="DZ146" s="123"/>
      <c r="EA146" s="110"/>
      <c r="EB146" s="123"/>
      <c r="EC146" s="125"/>
      <c r="ED146" s="123"/>
      <c r="EE146" s="125"/>
      <c r="EF146" s="123"/>
      <c r="EG146" s="125"/>
      <c r="EH146" s="123"/>
      <c r="EI146" s="112">
        <f t="shared" si="249"/>
        <v>30</v>
      </c>
      <c r="EJ146" s="112">
        <f t="shared" si="249"/>
        <v>2610057.1291200006</v>
      </c>
    </row>
    <row r="147" spans="1:140" s="3" customFormat="1" ht="18.75" hidden="1" x14ac:dyDescent="0.25">
      <c r="A147" s="95"/>
      <c r="B147" s="200" t="s">
        <v>439</v>
      </c>
      <c r="C147" s="196" t="s">
        <v>440</v>
      </c>
      <c r="D147" s="201" t="s">
        <v>441</v>
      </c>
      <c r="E147" s="98">
        <v>16026</v>
      </c>
      <c r="F147" s="98">
        <v>16828</v>
      </c>
      <c r="G147" s="202">
        <v>6.79</v>
      </c>
      <c r="H147" s="176">
        <v>0.1595</v>
      </c>
      <c r="I147" s="101">
        <v>1</v>
      </c>
      <c r="J147" s="102"/>
      <c r="K147" s="161">
        <v>1.4</v>
      </c>
      <c r="L147" s="161">
        <v>1.68</v>
      </c>
      <c r="M147" s="161">
        <v>2.23</v>
      </c>
      <c r="N147" s="162">
        <v>2.57</v>
      </c>
      <c r="O147" s="177"/>
      <c r="P147" s="123"/>
      <c r="Q147" s="197"/>
      <c r="R147" s="123"/>
      <c r="S147" s="203">
        <v>58</v>
      </c>
      <c r="T147" s="204">
        <f t="shared" si="312"/>
        <v>7050018.5088480003</v>
      </c>
      <c r="U147" s="177"/>
      <c r="V147" s="123"/>
      <c r="W147" s="177"/>
      <c r="X147" s="123"/>
      <c r="Y147" s="177"/>
      <c r="Z147" s="123"/>
      <c r="AA147" s="198"/>
      <c r="AB147" s="123"/>
      <c r="AC147" s="106"/>
      <c r="AD147" s="123"/>
      <c r="AE147" s="198"/>
      <c r="AF147" s="123"/>
      <c r="AG147" s="123"/>
      <c r="AH147" s="123"/>
      <c r="AI147" s="177"/>
      <c r="AJ147" s="123"/>
      <c r="AK147" s="177"/>
      <c r="AL147" s="123"/>
      <c r="AM147" s="177"/>
      <c r="AN147" s="123"/>
      <c r="AO147" s="177"/>
      <c r="AP147" s="123"/>
      <c r="AQ147" s="177"/>
      <c r="AR147" s="123"/>
      <c r="AS147" s="177"/>
      <c r="AT147" s="123"/>
      <c r="AU147" s="177"/>
      <c r="AV147" s="123"/>
      <c r="AW147" s="177"/>
      <c r="AX147" s="123"/>
      <c r="AY147" s="177"/>
      <c r="AZ147" s="123"/>
      <c r="BA147" s="177"/>
      <c r="BB147" s="123"/>
      <c r="BC147" s="177"/>
      <c r="BD147" s="123"/>
      <c r="BE147" s="177"/>
      <c r="BF147" s="123"/>
      <c r="BG147" s="177"/>
      <c r="BH147" s="123"/>
      <c r="BI147" s="177"/>
      <c r="BJ147" s="123"/>
      <c r="BK147" s="177"/>
      <c r="BL147" s="123"/>
      <c r="BM147" s="177"/>
      <c r="BN147" s="123"/>
      <c r="BO147" s="199"/>
      <c r="BP147" s="123"/>
      <c r="BQ147" s="177"/>
      <c r="BR147" s="123"/>
      <c r="BS147" s="198"/>
      <c r="BT147" s="123"/>
      <c r="BU147" s="104"/>
      <c r="BV147" s="123"/>
      <c r="BW147" s="177"/>
      <c r="BX147" s="123"/>
      <c r="BY147" s="177"/>
      <c r="BZ147" s="123"/>
      <c r="CA147" s="177"/>
      <c r="CB147" s="123"/>
      <c r="CC147" s="198"/>
      <c r="CD147" s="123"/>
      <c r="CE147" s="177"/>
      <c r="CF147" s="123"/>
      <c r="CG147" s="198"/>
      <c r="CH147" s="123"/>
      <c r="CI147" s="198"/>
      <c r="CJ147" s="123"/>
      <c r="CK147" s="198"/>
      <c r="CL147" s="123"/>
      <c r="CM147" s="177"/>
      <c r="CN147" s="123"/>
      <c r="CO147" s="177"/>
      <c r="CP147" s="123"/>
      <c r="CQ147" s="198"/>
      <c r="CR147" s="123"/>
      <c r="CS147" s="177"/>
      <c r="CT147" s="123"/>
      <c r="CU147" s="177"/>
      <c r="CV147" s="123"/>
      <c r="CW147" s="177"/>
      <c r="CX147" s="123"/>
      <c r="CY147" s="104"/>
      <c r="CZ147" s="123"/>
      <c r="DA147" s="177"/>
      <c r="DB147" s="123"/>
      <c r="DC147" s="177"/>
      <c r="DD147" s="123"/>
      <c r="DE147" s="177"/>
      <c r="DF147" s="123"/>
      <c r="DG147" s="177"/>
      <c r="DH147" s="123"/>
      <c r="DI147" s="177"/>
      <c r="DJ147" s="123"/>
      <c r="DK147" s="177"/>
      <c r="DL147" s="123"/>
      <c r="DM147" s="104"/>
      <c r="DN147" s="123"/>
      <c r="DO147" s="177"/>
      <c r="DP147" s="123"/>
      <c r="DQ147" s="177"/>
      <c r="DR147" s="123"/>
      <c r="DS147" s="177"/>
      <c r="DT147" s="123"/>
      <c r="DU147" s="177"/>
      <c r="DV147" s="123"/>
      <c r="DW147" s="177"/>
      <c r="DX147" s="123"/>
      <c r="DY147" s="104"/>
      <c r="DZ147" s="123"/>
      <c r="EA147" s="110"/>
      <c r="EB147" s="123"/>
      <c r="EC147" s="125"/>
      <c r="ED147" s="123"/>
      <c r="EE147" s="125"/>
      <c r="EF147" s="123"/>
      <c r="EG147" s="125"/>
      <c r="EH147" s="123"/>
      <c r="EI147" s="112">
        <f t="shared" si="249"/>
        <v>58</v>
      </c>
      <c r="EJ147" s="112">
        <f t="shared" si="249"/>
        <v>7050018.5088480003</v>
      </c>
    </row>
    <row r="148" spans="1:140" s="3" customFormat="1" ht="18.75" hidden="1" x14ac:dyDescent="0.25">
      <c r="A148" s="95"/>
      <c r="B148" s="200" t="s">
        <v>442</v>
      </c>
      <c r="C148" s="196" t="s">
        <v>443</v>
      </c>
      <c r="D148" s="201" t="s">
        <v>444</v>
      </c>
      <c r="E148" s="98">
        <v>16026</v>
      </c>
      <c r="F148" s="98">
        <v>16828</v>
      </c>
      <c r="G148" s="202">
        <v>10.51</v>
      </c>
      <c r="H148" s="176">
        <v>0.1595</v>
      </c>
      <c r="I148" s="101">
        <v>1</v>
      </c>
      <c r="J148" s="102"/>
      <c r="K148" s="161">
        <v>1.4</v>
      </c>
      <c r="L148" s="161">
        <v>1.68</v>
      </c>
      <c r="M148" s="161">
        <v>2.23</v>
      </c>
      <c r="N148" s="162">
        <v>2.57</v>
      </c>
      <c r="O148" s="177"/>
      <c r="P148" s="123"/>
      <c r="Q148" s="197"/>
      <c r="R148" s="123"/>
      <c r="S148" s="203">
        <v>31</v>
      </c>
      <c r="T148" s="204">
        <f t="shared" si="312"/>
        <v>5832528.897384</v>
      </c>
      <c r="U148" s="177"/>
      <c r="V148" s="123"/>
      <c r="W148" s="177"/>
      <c r="X148" s="123"/>
      <c r="Y148" s="177"/>
      <c r="Z148" s="123"/>
      <c r="AA148" s="198"/>
      <c r="AB148" s="123"/>
      <c r="AC148" s="106"/>
      <c r="AD148" s="123"/>
      <c r="AE148" s="198"/>
      <c r="AF148" s="123"/>
      <c r="AG148" s="123"/>
      <c r="AH148" s="123"/>
      <c r="AI148" s="177"/>
      <c r="AJ148" s="123"/>
      <c r="AK148" s="177"/>
      <c r="AL148" s="123"/>
      <c r="AM148" s="177"/>
      <c r="AN148" s="123"/>
      <c r="AO148" s="177"/>
      <c r="AP148" s="123"/>
      <c r="AQ148" s="177"/>
      <c r="AR148" s="123"/>
      <c r="AS148" s="177"/>
      <c r="AT148" s="123"/>
      <c r="AU148" s="177"/>
      <c r="AV148" s="123"/>
      <c r="AW148" s="177"/>
      <c r="AX148" s="123"/>
      <c r="AY148" s="177"/>
      <c r="AZ148" s="123"/>
      <c r="BA148" s="177"/>
      <c r="BB148" s="123"/>
      <c r="BC148" s="177"/>
      <c r="BD148" s="123"/>
      <c r="BE148" s="177"/>
      <c r="BF148" s="123"/>
      <c r="BG148" s="177"/>
      <c r="BH148" s="123"/>
      <c r="BI148" s="177"/>
      <c r="BJ148" s="123"/>
      <c r="BK148" s="177"/>
      <c r="BL148" s="123"/>
      <c r="BM148" s="177"/>
      <c r="BN148" s="123"/>
      <c r="BO148" s="199"/>
      <c r="BP148" s="123"/>
      <c r="BQ148" s="177"/>
      <c r="BR148" s="123"/>
      <c r="BS148" s="198"/>
      <c r="BT148" s="123"/>
      <c r="BU148" s="104"/>
      <c r="BV148" s="123"/>
      <c r="BW148" s="177"/>
      <c r="BX148" s="123"/>
      <c r="BY148" s="177"/>
      <c r="BZ148" s="123"/>
      <c r="CA148" s="177"/>
      <c r="CB148" s="123"/>
      <c r="CC148" s="198"/>
      <c r="CD148" s="123"/>
      <c r="CE148" s="177"/>
      <c r="CF148" s="123"/>
      <c r="CG148" s="198"/>
      <c r="CH148" s="123"/>
      <c r="CI148" s="198"/>
      <c r="CJ148" s="123"/>
      <c r="CK148" s="198"/>
      <c r="CL148" s="123"/>
      <c r="CM148" s="177"/>
      <c r="CN148" s="123"/>
      <c r="CO148" s="177"/>
      <c r="CP148" s="123"/>
      <c r="CQ148" s="198"/>
      <c r="CR148" s="123"/>
      <c r="CS148" s="177"/>
      <c r="CT148" s="123"/>
      <c r="CU148" s="177"/>
      <c r="CV148" s="123"/>
      <c r="CW148" s="177"/>
      <c r="CX148" s="123"/>
      <c r="CY148" s="104"/>
      <c r="CZ148" s="123"/>
      <c r="DA148" s="177"/>
      <c r="DB148" s="123"/>
      <c r="DC148" s="177"/>
      <c r="DD148" s="123"/>
      <c r="DE148" s="177"/>
      <c r="DF148" s="123"/>
      <c r="DG148" s="177"/>
      <c r="DH148" s="123"/>
      <c r="DI148" s="177"/>
      <c r="DJ148" s="123"/>
      <c r="DK148" s="177"/>
      <c r="DL148" s="123"/>
      <c r="DM148" s="104"/>
      <c r="DN148" s="123"/>
      <c r="DO148" s="177"/>
      <c r="DP148" s="123"/>
      <c r="DQ148" s="177"/>
      <c r="DR148" s="123"/>
      <c r="DS148" s="177"/>
      <c r="DT148" s="123"/>
      <c r="DU148" s="177"/>
      <c r="DV148" s="123"/>
      <c r="DW148" s="177"/>
      <c r="DX148" s="123"/>
      <c r="DY148" s="104"/>
      <c r="DZ148" s="123"/>
      <c r="EA148" s="110"/>
      <c r="EB148" s="123"/>
      <c r="EC148" s="125"/>
      <c r="ED148" s="123"/>
      <c r="EE148" s="125"/>
      <c r="EF148" s="123"/>
      <c r="EG148" s="125"/>
      <c r="EH148" s="123"/>
      <c r="EI148" s="112">
        <f t="shared" si="249"/>
        <v>31</v>
      </c>
      <c r="EJ148" s="112">
        <f t="shared" si="249"/>
        <v>5832528.897384</v>
      </c>
    </row>
    <row r="149" spans="1:140" s="3" customFormat="1" ht="60" hidden="1" customHeight="1" x14ac:dyDescent="0.25">
      <c r="A149" s="95"/>
      <c r="B149" s="132">
        <v>96</v>
      </c>
      <c r="C149" s="196" t="s">
        <v>445</v>
      </c>
      <c r="D149" s="149" t="s">
        <v>446</v>
      </c>
      <c r="E149" s="98">
        <v>16026</v>
      </c>
      <c r="F149" s="98">
        <v>16828</v>
      </c>
      <c r="G149" s="196">
        <v>8.32</v>
      </c>
      <c r="H149" s="176">
        <v>0.25569999999999998</v>
      </c>
      <c r="I149" s="101">
        <v>1</v>
      </c>
      <c r="J149" s="102"/>
      <c r="K149" s="161">
        <v>1.4</v>
      </c>
      <c r="L149" s="161">
        <v>1.68</v>
      </c>
      <c r="M149" s="161">
        <v>2.23</v>
      </c>
      <c r="N149" s="162">
        <v>2.57</v>
      </c>
      <c r="O149" s="104"/>
      <c r="P149" s="123">
        <f t="shared" si="250"/>
        <v>0</v>
      </c>
      <c r="Q149" s="154"/>
      <c r="R149" s="123">
        <f t="shared" si="251"/>
        <v>0</v>
      </c>
      <c r="S149" s="106">
        <v>56</v>
      </c>
      <c r="T149" s="123">
        <f t="shared" si="310"/>
        <v>8573780.5155669339</v>
      </c>
      <c r="U149" s="104"/>
      <c r="V149" s="123">
        <f t="shared" si="252"/>
        <v>0</v>
      </c>
      <c r="W149" s="104"/>
      <c r="X149" s="123">
        <f t="shared" si="253"/>
        <v>0</v>
      </c>
      <c r="Y149" s="104"/>
      <c r="Z149" s="123">
        <f t="shared" si="254"/>
        <v>0</v>
      </c>
      <c r="AA149" s="106"/>
      <c r="AB149" s="123">
        <f t="shared" si="255"/>
        <v>0</v>
      </c>
      <c r="AC149" s="106"/>
      <c r="AD149" s="123">
        <f t="shared" si="311"/>
        <v>0</v>
      </c>
      <c r="AE149" s="106"/>
      <c r="AF149" s="123">
        <f t="shared" si="256"/>
        <v>0</v>
      </c>
      <c r="AG149" s="123"/>
      <c r="AH149" s="123">
        <f t="shared" si="257"/>
        <v>0</v>
      </c>
      <c r="AI149" s="104"/>
      <c r="AJ149" s="123">
        <f t="shared" si="258"/>
        <v>0</v>
      </c>
      <c r="AK149" s="104"/>
      <c r="AL149" s="123">
        <f t="shared" si="259"/>
        <v>0</v>
      </c>
      <c r="AM149" s="104"/>
      <c r="AN149" s="123">
        <f t="shared" si="260"/>
        <v>0</v>
      </c>
      <c r="AO149" s="104"/>
      <c r="AP149" s="123">
        <f t="shared" si="261"/>
        <v>0</v>
      </c>
      <c r="AQ149" s="104"/>
      <c r="AR149" s="123">
        <f t="shared" si="262"/>
        <v>0</v>
      </c>
      <c r="AS149" s="104"/>
      <c r="AT149" s="123">
        <f t="shared" si="263"/>
        <v>0</v>
      </c>
      <c r="AU149" s="104"/>
      <c r="AV149" s="123">
        <f t="shared" si="264"/>
        <v>0</v>
      </c>
      <c r="AW149" s="104"/>
      <c r="AX149" s="123">
        <f t="shared" si="265"/>
        <v>0</v>
      </c>
      <c r="AY149" s="104"/>
      <c r="AZ149" s="123">
        <f t="shared" si="266"/>
        <v>0</v>
      </c>
      <c r="BA149" s="104"/>
      <c r="BB149" s="123">
        <f t="shared" si="267"/>
        <v>0</v>
      </c>
      <c r="BC149" s="104"/>
      <c r="BD149" s="123">
        <f t="shared" si="268"/>
        <v>0</v>
      </c>
      <c r="BE149" s="104"/>
      <c r="BF149" s="123">
        <f t="shared" si="269"/>
        <v>0</v>
      </c>
      <c r="BG149" s="104"/>
      <c r="BH149" s="123">
        <f t="shared" si="270"/>
        <v>0</v>
      </c>
      <c r="BI149" s="104"/>
      <c r="BJ149" s="123">
        <f t="shared" si="271"/>
        <v>0</v>
      </c>
      <c r="BK149" s="104"/>
      <c r="BL149" s="123">
        <f t="shared" si="272"/>
        <v>0</v>
      </c>
      <c r="BM149" s="104"/>
      <c r="BN149" s="123">
        <f t="shared" si="273"/>
        <v>0</v>
      </c>
      <c r="BO149" s="109"/>
      <c r="BP149" s="123">
        <f t="shared" si="274"/>
        <v>0</v>
      </c>
      <c r="BQ149" s="104"/>
      <c r="BR149" s="123">
        <f t="shared" si="275"/>
        <v>0</v>
      </c>
      <c r="BS149" s="106"/>
      <c r="BT149" s="123">
        <f t="shared" si="276"/>
        <v>0</v>
      </c>
      <c r="BU149" s="104"/>
      <c r="BV149" s="123">
        <f t="shared" si="277"/>
        <v>0</v>
      </c>
      <c r="BW149" s="104"/>
      <c r="BX149" s="123">
        <f t="shared" si="278"/>
        <v>0</v>
      </c>
      <c r="BY149" s="104"/>
      <c r="BZ149" s="123">
        <f t="shared" si="279"/>
        <v>0</v>
      </c>
      <c r="CA149" s="104">
        <v>99</v>
      </c>
      <c r="CB149" s="123">
        <f t="shared" si="280"/>
        <v>15157219.1257344</v>
      </c>
      <c r="CC149" s="106">
        <v>0</v>
      </c>
      <c r="CD149" s="123">
        <f t="shared" si="281"/>
        <v>0</v>
      </c>
      <c r="CE149" s="104"/>
      <c r="CF149" s="123">
        <f t="shared" si="282"/>
        <v>0</v>
      </c>
      <c r="CG149" s="106"/>
      <c r="CH149" s="123">
        <f t="shared" si="283"/>
        <v>0</v>
      </c>
      <c r="CI149" s="106"/>
      <c r="CJ149" s="123">
        <f t="shared" si="284"/>
        <v>0</v>
      </c>
      <c r="CK149" s="106"/>
      <c r="CL149" s="123">
        <f t="shared" si="285"/>
        <v>0</v>
      </c>
      <c r="CM149" s="104"/>
      <c r="CN149" s="123">
        <f t="shared" si="286"/>
        <v>0</v>
      </c>
      <c r="CO149" s="104"/>
      <c r="CP149" s="123">
        <f t="shared" si="287"/>
        <v>0</v>
      </c>
      <c r="CQ149" s="106"/>
      <c r="CR149" s="123">
        <f t="shared" si="288"/>
        <v>0</v>
      </c>
      <c r="CS149" s="104"/>
      <c r="CT149" s="123">
        <f t="shared" si="289"/>
        <v>0</v>
      </c>
      <c r="CU149" s="104"/>
      <c r="CV149" s="123">
        <f t="shared" si="290"/>
        <v>0</v>
      </c>
      <c r="CW149" s="104"/>
      <c r="CX149" s="123">
        <f t="shared" si="291"/>
        <v>0</v>
      </c>
      <c r="CY149" s="104"/>
      <c r="CZ149" s="123">
        <f t="shared" si="292"/>
        <v>0</v>
      </c>
      <c r="DA149" s="104"/>
      <c r="DB149" s="123">
        <f t="shared" si="293"/>
        <v>0</v>
      </c>
      <c r="DC149" s="104"/>
      <c r="DD149" s="123">
        <f t="shared" si="294"/>
        <v>0</v>
      </c>
      <c r="DE149" s="104"/>
      <c r="DF149" s="123">
        <f t="shared" si="295"/>
        <v>0</v>
      </c>
      <c r="DG149" s="104"/>
      <c r="DH149" s="123">
        <f t="shared" si="296"/>
        <v>0</v>
      </c>
      <c r="DI149" s="104"/>
      <c r="DJ149" s="123">
        <f t="shared" si="297"/>
        <v>0</v>
      </c>
      <c r="DK149" s="104"/>
      <c r="DL149" s="123">
        <f t="shared" si="298"/>
        <v>0</v>
      </c>
      <c r="DM149" s="104"/>
      <c r="DN149" s="123">
        <f t="shared" si="299"/>
        <v>0</v>
      </c>
      <c r="DO149" s="104"/>
      <c r="DP149" s="123">
        <f t="shared" si="300"/>
        <v>0</v>
      </c>
      <c r="DQ149" s="104"/>
      <c r="DR149" s="123">
        <f t="shared" si="301"/>
        <v>0</v>
      </c>
      <c r="DS149" s="104"/>
      <c r="DT149" s="123"/>
      <c r="DU149" s="104"/>
      <c r="DV149" s="123">
        <f t="shared" si="302"/>
        <v>0</v>
      </c>
      <c r="DW149" s="104"/>
      <c r="DX149" s="123">
        <f t="shared" si="303"/>
        <v>0</v>
      </c>
      <c r="DY149" s="104">
        <v>36</v>
      </c>
      <c r="DZ149" s="123">
        <f t="shared" si="304"/>
        <v>5869716.5737267202</v>
      </c>
      <c r="EA149" s="110"/>
      <c r="EB149" s="123">
        <f t="shared" si="305"/>
        <v>0</v>
      </c>
      <c r="EC149" s="125"/>
      <c r="ED149" s="123">
        <f t="shared" si="306"/>
        <v>0</v>
      </c>
      <c r="EE149" s="125"/>
      <c r="EF149" s="123">
        <f t="shared" si="307"/>
        <v>0</v>
      </c>
      <c r="EG149" s="125"/>
      <c r="EH149" s="123">
        <f t="shared" si="308"/>
        <v>0</v>
      </c>
      <c r="EI149" s="112">
        <f t="shared" si="249"/>
        <v>191</v>
      </c>
      <c r="EJ149" s="112">
        <f t="shared" si="249"/>
        <v>29600716.215028055</v>
      </c>
    </row>
    <row r="150" spans="1:140" s="3" customFormat="1" ht="18.75" hidden="1" x14ac:dyDescent="0.25">
      <c r="A150" s="95"/>
      <c r="B150" s="200" t="s">
        <v>447</v>
      </c>
      <c r="C150" s="196" t="s">
        <v>448</v>
      </c>
      <c r="D150" s="149" t="s">
        <v>449</v>
      </c>
      <c r="E150" s="98">
        <v>16026</v>
      </c>
      <c r="F150" s="98">
        <v>16828</v>
      </c>
      <c r="G150" s="202">
        <v>5.95</v>
      </c>
      <c r="H150" s="176">
        <v>0.25569999999999998</v>
      </c>
      <c r="I150" s="101">
        <v>1</v>
      </c>
      <c r="J150" s="102"/>
      <c r="K150" s="161">
        <v>1.4</v>
      </c>
      <c r="L150" s="161">
        <v>1.68</v>
      </c>
      <c r="M150" s="161">
        <v>2.23</v>
      </c>
      <c r="N150" s="162">
        <v>2.57</v>
      </c>
      <c r="O150" s="104"/>
      <c r="P150" s="123"/>
      <c r="Q150" s="154"/>
      <c r="R150" s="123"/>
      <c r="S150" s="203">
        <v>61</v>
      </c>
      <c r="T150" s="204">
        <f t="shared" si="312"/>
        <v>6732420.4675280005</v>
      </c>
      <c r="U150" s="104"/>
      <c r="V150" s="123"/>
      <c r="W150" s="104"/>
      <c r="X150" s="123"/>
      <c r="Y150" s="104"/>
      <c r="Z150" s="123"/>
      <c r="AA150" s="106"/>
      <c r="AB150" s="123"/>
      <c r="AC150" s="106"/>
      <c r="AD150" s="123"/>
      <c r="AE150" s="203">
        <v>2</v>
      </c>
      <c r="AF150" s="204">
        <f t="shared" ref="AF150:AF151" si="314">(AE150*$F150*$G150*((1-$H150)+$H150*$L150*$I150*AF$10))</f>
        <v>235072.4254032</v>
      </c>
      <c r="AG150" s="123"/>
      <c r="AH150" s="123"/>
      <c r="AI150" s="104"/>
      <c r="AJ150" s="123"/>
      <c r="AK150" s="104"/>
      <c r="AL150" s="123"/>
      <c r="AM150" s="104"/>
      <c r="AN150" s="123"/>
      <c r="AO150" s="104"/>
      <c r="AP150" s="123"/>
      <c r="AQ150" s="104"/>
      <c r="AR150" s="123"/>
      <c r="AS150" s="104"/>
      <c r="AT150" s="123"/>
      <c r="AU150" s="104"/>
      <c r="AV150" s="123"/>
      <c r="AW150" s="104"/>
      <c r="AX150" s="123"/>
      <c r="AY150" s="104"/>
      <c r="AZ150" s="123"/>
      <c r="BA150" s="104"/>
      <c r="BB150" s="123"/>
      <c r="BC150" s="104"/>
      <c r="BD150" s="123"/>
      <c r="BE150" s="104"/>
      <c r="BF150" s="123"/>
      <c r="BG150" s="104"/>
      <c r="BH150" s="123"/>
      <c r="BI150" s="104"/>
      <c r="BJ150" s="123"/>
      <c r="BK150" s="104"/>
      <c r="BL150" s="123"/>
      <c r="BM150" s="104"/>
      <c r="BN150" s="123"/>
      <c r="BO150" s="109"/>
      <c r="BP150" s="123"/>
      <c r="BQ150" s="104"/>
      <c r="BR150" s="123"/>
      <c r="BS150" s="106"/>
      <c r="BT150" s="123"/>
      <c r="BU150" s="104"/>
      <c r="BV150" s="123"/>
      <c r="BW150" s="104"/>
      <c r="BX150" s="123"/>
      <c r="BY150" s="104"/>
      <c r="BZ150" s="123"/>
      <c r="CA150" s="104"/>
      <c r="CB150" s="123"/>
      <c r="CC150" s="106"/>
      <c r="CD150" s="123"/>
      <c r="CE150" s="104"/>
      <c r="CF150" s="123"/>
      <c r="CG150" s="106"/>
      <c r="CH150" s="123"/>
      <c r="CI150" s="106"/>
      <c r="CJ150" s="123"/>
      <c r="CK150" s="106"/>
      <c r="CL150" s="123"/>
      <c r="CM150" s="104"/>
      <c r="CN150" s="123"/>
      <c r="CO150" s="104"/>
      <c r="CP150" s="123"/>
      <c r="CQ150" s="106"/>
      <c r="CR150" s="123"/>
      <c r="CS150" s="104"/>
      <c r="CT150" s="123"/>
      <c r="CU150" s="104"/>
      <c r="CV150" s="123"/>
      <c r="CW150" s="104"/>
      <c r="CX150" s="123"/>
      <c r="CY150" s="104"/>
      <c r="CZ150" s="123"/>
      <c r="DA150" s="104"/>
      <c r="DB150" s="123"/>
      <c r="DC150" s="104"/>
      <c r="DD150" s="123"/>
      <c r="DE150" s="104"/>
      <c r="DF150" s="123"/>
      <c r="DG150" s="104"/>
      <c r="DH150" s="123"/>
      <c r="DI150" s="104"/>
      <c r="DJ150" s="123"/>
      <c r="DK150" s="104"/>
      <c r="DL150" s="123"/>
      <c r="DM150" s="104"/>
      <c r="DN150" s="123"/>
      <c r="DO150" s="104"/>
      <c r="DP150" s="123"/>
      <c r="DQ150" s="104"/>
      <c r="DR150" s="123"/>
      <c r="DS150" s="104"/>
      <c r="DT150" s="123"/>
      <c r="DU150" s="104"/>
      <c r="DV150" s="123"/>
      <c r="DW150" s="104"/>
      <c r="DX150" s="123"/>
      <c r="DY150" s="104"/>
      <c r="DZ150" s="123"/>
      <c r="EA150" s="110"/>
      <c r="EB150" s="123"/>
      <c r="EC150" s="125"/>
      <c r="ED150" s="123"/>
      <c r="EE150" s="125"/>
      <c r="EF150" s="123"/>
      <c r="EG150" s="125"/>
      <c r="EH150" s="123"/>
      <c r="EI150" s="112">
        <f t="shared" si="249"/>
        <v>63</v>
      </c>
      <c r="EJ150" s="112">
        <f t="shared" si="249"/>
        <v>6967492.8929312006</v>
      </c>
    </row>
    <row r="151" spans="1:140" s="3" customFormat="1" ht="18.75" hidden="1" x14ac:dyDescent="0.25">
      <c r="A151" s="95"/>
      <c r="B151" s="200" t="s">
        <v>450</v>
      </c>
      <c r="C151" s="196" t="s">
        <v>451</v>
      </c>
      <c r="D151" s="149" t="s">
        <v>452</v>
      </c>
      <c r="E151" s="98">
        <v>16026</v>
      </c>
      <c r="F151" s="98">
        <v>16828</v>
      </c>
      <c r="G151" s="202">
        <v>9.44</v>
      </c>
      <c r="H151" s="176">
        <v>0.25569999999999998</v>
      </c>
      <c r="I151" s="101">
        <v>1</v>
      </c>
      <c r="J151" s="102"/>
      <c r="K151" s="161">
        <v>1.4</v>
      </c>
      <c r="L151" s="161">
        <v>1.68</v>
      </c>
      <c r="M151" s="161">
        <v>2.23</v>
      </c>
      <c r="N151" s="162">
        <v>2.57</v>
      </c>
      <c r="O151" s="104"/>
      <c r="P151" s="123"/>
      <c r="Q151" s="154"/>
      <c r="R151" s="123"/>
      <c r="S151" s="203">
        <v>129</v>
      </c>
      <c r="T151" s="204">
        <f t="shared" si="312"/>
        <v>22588434.628838398</v>
      </c>
      <c r="U151" s="104"/>
      <c r="V151" s="123"/>
      <c r="W151" s="104"/>
      <c r="X151" s="123"/>
      <c r="Y151" s="104"/>
      <c r="Z151" s="123"/>
      <c r="AA151" s="106"/>
      <c r="AB151" s="123"/>
      <c r="AC151" s="106"/>
      <c r="AD151" s="123"/>
      <c r="AE151" s="203">
        <v>4</v>
      </c>
      <c r="AF151" s="204">
        <f t="shared" si="314"/>
        <v>745910.4859852799</v>
      </c>
      <c r="AG151" s="123"/>
      <c r="AH151" s="123"/>
      <c r="AI151" s="104"/>
      <c r="AJ151" s="123"/>
      <c r="AK151" s="104"/>
      <c r="AL151" s="123"/>
      <c r="AM151" s="104"/>
      <c r="AN151" s="123"/>
      <c r="AO151" s="104"/>
      <c r="AP151" s="123"/>
      <c r="AQ151" s="104"/>
      <c r="AR151" s="123"/>
      <c r="AS151" s="104"/>
      <c r="AT151" s="123"/>
      <c r="AU151" s="104"/>
      <c r="AV151" s="123"/>
      <c r="AW151" s="104"/>
      <c r="AX151" s="123"/>
      <c r="AY151" s="104"/>
      <c r="AZ151" s="123"/>
      <c r="BA151" s="104"/>
      <c r="BB151" s="123"/>
      <c r="BC151" s="104"/>
      <c r="BD151" s="123"/>
      <c r="BE151" s="104"/>
      <c r="BF151" s="123"/>
      <c r="BG151" s="104"/>
      <c r="BH151" s="123"/>
      <c r="BI151" s="104"/>
      <c r="BJ151" s="123"/>
      <c r="BK151" s="104"/>
      <c r="BL151" s="123"/>
      <c r="BM151" s="104"/>
      <c r="BN151" s="123"/>
      <c r="BO151" s="109"/>
      <c r="BP151" s="123"/>
      <c r="BQ151" s="104"/>
      <c r="BR151" s="123"/>
      <c r="BS151" s="106"/>
      <c r="BT151" s="123"/>
      <c r="BU151" s="104"/>
      <c r="BV151" s="123"/>
      <c r="BW151" s="104"/>
      <c r="BX151" s="123"/>
      <c r="BY151" s="104"/>
      <c r="BZ151" s="123"/>
      <c r="CA151" s="104"/>
      <c r="CB151" s="123"/>
      <c r="CC151" s="106"/>
      <c r="CD151" s="123"/>
      <c r="CE151" s="104"/>
      <c r="CF151" s="123"/>
      <c r="CG151" s="106"/>
      <c r="CH151" s="123"/>
      <c r="CI151" s="106"/>
      <c r="CJ151" s="123"/>
      <c r="CK151" s="106"/>
      <c r="CL151" s="123"/>
      <c r="CM151" s="104"/>
      <c r="CN151" s="123"/>
      <c r="CO151" s="104"/>
      <c r="CP151" s="123"/>
      <c r="CQ151" s="106"/>
      <c r="CR151" s="123"/>
      <c r="CS151" s="104"/>
      <c r="CT151" s="123"/>
      <c r="CU151" s="104"/>
      <c r="CV151" s="123"/>
      <c r="CW151" s="104"/>
      <c r="CX151" s="123"/>
      <c r="CY151" s="104"/>
      <c r="CZ151" s="123"/>
      <c r="DA151" s="104"/>
      <c r="DB151" s="123"/>
      <c r="DC151" s="104"/>
      <c r="DD151" s="123"/>
      <c r="DE151" s="104"/>
      <c r="DF151" s="123"/>
      <c r="DG151" s="104"/>
      <c r="DH151" s="123"/>
      <c r="DI151" s="104"/>
      <c r="DJ151" s="123"/>
      <c r="DK151" s="104"/>
      <c r="DL151" s="123"/>
      <c r="DM151" s="104"/>
      <c r="DN151" s="123"/>
      <c r="DO151" s="104"/>
      <c r="DP151" s="123"/>
      <c r="DQ151" s="104"/>
      <c r="DR151" s="123"/>
      <c r="DS151" s="104"/>
      <c r="DT151" s="123"/>
      <c r="DU151" s="104"/>
      <c r="DV151" s="123"/>
      <c r="DW151" s="104"/>
      <c r="DX151" s="123"/>
      <c r="DY151" s="104"/>
      <c r="DZ151" s="123"/>
      <c r="EA151" s="110"/>
      <c r="EB151" s="123"/>
      <c r="EC151" s="125"/>
      <c r="ED151" s="123"/>
      <c r="EE151" s="125"/>
      <c r="EF151" s="123"/>
      <c r="EG151" s="125"/>
      <c r="EH151" s="123"/>
      <c r="EI151" s="112">
        <f t="shared" si="249"/>
        <v>133</v>
      </c>
      <c r="EJ151" s="112">
        <f t="shared" si="249"/>
        <v>23334345.114823677</v>
      </c>
    </row>
    <row r="152" spans="1:140" s="160" customFormat="1" ht="60" hidden="1" customHeight="1" x14ac:dyDescent="0.25">
      <c r="A152" s="95"/>
      <c r="B152" s="132">
        <v>97</v>
      </c>
      <c r="C152" s="196" t="s">
        <v>453</v>
      </c>
      <c r="D152" s="149" t="s">
        <v>454</v>
      </c>
      <c r="E152" s="98">
        <v>16026</v>
      </c>
      <c r="F152" s="98">
        <v>16828</v>
      </c>
      <c r="G152" s="196">
        <v>9.98</v>
      </c>
      <c r="H152" s="176">
        <v>0.23830000000000001</v>
      </c>
      <c r="I152" s="101">
        <v>1</v>
      </c>
      <c r="J152" s="102"/>
      <c r="K152" s="161">
        <v>1.4</v>
      </c>
      <c r="L152" s="161">
        <v>1.68</v>
      </c>
      <c r="M152" s="161">
        <v>2.23</v>
      </c>
      <c r="N152" s="162">
        <v>2.57</v>
      </c>
      <c r="O152" s="104"/>
      <c r="P152" s="123">
        <f t="shared" si="250"/>
        <v>0</v>
      </c>
      <c r="Q152" s="154"/>
      <c r="R152" s="123">
        <f t="shared" si="251"/>
        <v>0</v>
      </c>
      <c r="S152" s="106">
        <v>100</v>
      </c>
      <c r="T152" s="123">
        <f t="shared" si="310"/>
        <v>18249065.912293337</v>
      </c>
      <c r="U152" s="104"/>
      <c r="V152" s="123">
        <f t="shared" si="252"/>
        <v>0</v>
      </c>
      <c r="W152" s="104"/>
      <c r="X152" s="123">
        <f t="shared" si="253"/>
        <v>0</v>
      </c>
      <c r="Y152" s="104"/>
      <c r="Z152" s="123">
        <f t="shared" si="254"/>
        <v>0</v>
      </c>
      <c r="AA152" s="106"/>
      <c r="AB152" s="123">
        <f t="shared" si="255"/>
        <v>0</v>
      </c>
      <c r="AC152" s="106"/>
      <c r="AD152" s="123">
        <f t="shared" si="311"/>
        <v>0</v>
      </c>
      <c r="AE152" s="106"/>
      <c r="AF152" s="123">
        <f t="shared" si="256"/>
        <v>0</v>
      </c>
      <c r="AG152" s="123"/>
      <c r="AH152" s="123">
        <f t="shared" si="257"/>
        <v>0</v>
      </c>
      <c r="AI152" s="104"/>
      <c r="AJ152" s="123">
        <f t="shared" si="258"/>
        <v>0</v>
      </c>
      <c r="AK152" s="104"/>
      <c r="AL152" s="123">
        <f t="shared" si="259"/>
        <v>0</v>
      </c>
      <c r="AM152" s="104"/>
      <c r="AN152" s="123">
        <f t="shared" si="260"/>
        <v>0</v>
      </c>
      <c r="AO152" s="104"/>
      <c r="AP152" s="123">
        <f t="shared" si="261"/>
        <v>0</v>
      </c>
      <c r="AQ152" s="104"/>
      <c r="AR152" s="123">
        <f t="shared" si="262"/>
        <v>0</v>
      </c>
      <c r="AS152" s="104"/>
      <c r="AT152" s="123">
        <f t="shared" si="263"/>
        <v>0</v>
      </c>
      <c r="AU152" s="104"/>
      <c r="AV152" s="123">
        <f t="shared" si="264"/>
        <v>0</v>
      </c>
      <c r="AW152" s="104"/>
      <c r="AX152" s="123">
        <f t="shared" si="265"/>
        <v>0</v>
      </c>
      <c r="AY152" s="104"/>
      <c r="AZ152" s="123">
        <f t="shared" si="266"/>
        <v>0</v>
      </c>
      <c r="BA152" s="104"/>
      <c r="BB152" s="123">
        <f t="shared" si="267"/>
        <v>0</v>
      </c>
      <c r="BC152" s="104"/>
      <c r="BD152" s="123">
        <f t="shared" si="268"/>
        <v>0</v>
      </c>
      <c r="BE152" s="104"/>
      <c r="BF152" s="123">
        <f t="shared" si="269"/>
        <v>0</v>
      </c>
      <c r="BG152" s="104"/>
      <c r="BH152" s="123">
        <f t="shared" si="270"/>
        <v>0</v>
      </c>
      <c r="BI152" s="104"/>
      <c r="BJ152" s="123">
        <f t="shared" si="271"/>
        <v>0</v>
      </c>
      <c r="BK152" s="104"/>
      <c r="BL152" s="123">
        <f t="shared" si="272"/>
        <v>0</v>
      </c>
      <c r="BM152" s="104"/>
      <c r="BN152" s="123">
        <f t="shared" si="273"/>
        <v>0</v>
      </c>
      <c r="BO152" s="109"/>
      <c r="BP152" s="123">
        <f t="shared" si="274"/>
        <v>0</v>
      </c>
      <c r="BQ152" s="104"/>
      <c r="BR152" s="123">
        <f t="shared" si="275"/>
        <v>0</v>
      </c>
      <c r="BS152" s="106"/>
      <c r="BT152" s="123">
        <f t="shared" si="276"/>
        <v>0</v>
      </c>
      <c r="BU152" s="104"/>
      <c r="BV152" s="123">
        <f t="shared" si="277"/>
        <v>0</v>
      </c>
      <c r="BW152" s="104"/>
      <c r="BX152" s="123">
        <f t="shared" si="278"/>
        <v>0</v>
      </c>
      <c r="BY152" s="104"/>
      <c r="BZ152" s="123">
        <f t="shared" si="279"/>
        <v>0</v>
      </c>
      <c r="CA152" s="104">
        <v>63</v>
      </c>
      <c r="CB152" s="123">
        <f t="shared" si="280"/>
        <v>11496911.524744801</v>
      </c>
      <c r="CC152" s="106">
        <v>0</v>
      </c>
      <c r="CD152" s="123">
        <f t="shared" si="281"/>
        <v>0</v>
      </c>
      <c r="CE152" s="104"/>
      <c r="CF152" s="123">
        <f t="shared" si="282"/>
        <v>0</v>
      </c>
      <c r="CG152" s="106"/>
      <c r="CH152" s="123">
        <f t="shared" si="283"/>
        <v>0</v>
      </c>
      <c r="CI152" s="106"/>
      <c r="CJ152" s="123">
        <f t="shared" si="284"/>
        <v>0</v>
      </c>
      <c r="CK152" s="106"/>
      <c r="CL152" s="123">
        <f t="shared" si="285"/>
        <v>0</v>
      </c>
      <c r="CM152" s="104"/>
      <c r="CN152" s="123">
        <f t="shared" si="286"/>
        <v>0</v>
      </c>
      <c r="CO152" s="104"/>
      <c r="CP152" s="123">
        <f t="shared" si="287"/>
        <v>0</v>
      </c>
      <c r="CQ152" s="106"/>
      <c r="CR152" s="123">
        <f t="shared" si="288"/>
        <v>0</v>
      </c>
      <c r="CS152" s="104"/>
      <c r="CT152" s="123">
        <f t="shared" si="289"/>
        <v>0</v>
      </c>
      <c r="CU152" s="104"/>
      <c r="CV152" s="123">
        <f t="shared" si="290"/>
        <v>0</v>
      </c>
      <c r="CW152" s="104"/>
      <c r="CX152" s="123">
        <f t="shared" si="291"/>
        <v>0</v>
      </c>
      <c r="CY152" s="104"/>
      <c r="CZ152" s="123">
        <f t="shared" si="292"/>
        <v>0</v>
      </c>
      <c r="DA152" s="104"/>
      <c r="DB152" s="123">
        <f t="shared" si="293"/>
        <v>0</v>
      </c>
      <c r="DC152" s="104"/>
      <c r="DD152" s="123">
        <f t="shared" si="294"/>
        <v>0</v>
      </c>
      <c r="DE152" s="104"/>
      <c r="DF152" s="123">
        <f t="shared" si="295"/>
        <v>0</v>
      </c>
      <c r="DG152" s="104"/>
      <c r="DH152" s="123">
        <f t="shared" si="296"/>
        <v>0</v>
      </c>
      <c r="DI152" s="104"/>
      <c r="DJ152" s="123">
        <f t="shared" si="297"/>
        <v>0</v>
      </c>
      <c r="DK152" s="104"/>
      <c r="DL152" s="123">
        <f t="shared" si="298"/>
        <v>0</v>
      </c>
      <c r="DM152" s="104"/>
      <c r="DN152" s="123">
        <f t="shared" si="299"/>
        <v>0</v>
      </c>
      <c r="DO152" s="104"/>
      <c r="DP152" s="123">
        <f t="shared" si="300"/>
        <v>0</v>
      </c>
      <c r="DQ152" s="104"/>
      <c r="DR152" s="123">
        <f t="shared" si="301"/>
        <v>0</v>
      </c>
      <c r="DS152" s="104"/>
      <c r="DT152" s="123"/>
      <c r="DU152" s="104"/>
      <c r="DV152" s="123">
        <f t="shared" si="302"/>
        <v>0</v>
      </c>
      <c r="DW152" s="104"/>
      <c r="DX152" s="123">
        <f t="shared" si="303"/>
        <v>0</v>
      </c>
      <c r="DY152" s="104">
        <v>20</v>
      </c>
      <c r="DZ152" s="123">
        <f t="shared" si="304"/>
        <v>3872150.1568464004</v>
      </c>
      <c r="EA152" s="110"/>
      <c r="EB152" s="123">
        <f t="shared" si="305"/>
        <v>0</v>
      </c>
      <c r="EC152" s="125"/>
      <c r="ED152" s="123">
        <f t="shared" si="306"/>
        <v>0</v>
      </c>
      <c r="EE152" s="125"/>
      <c r="EF152" s="123">
        <f t="shared" si="307"/>
        <v>0</v>
      </c>
      <c r="EG152" s="125"/>
      <c r="EH152" s="123">
        <f t="shared" si="308"/>
        <v>0</v>
      </c>
      <c r="EI152" s="112">
        <f t="shared" si="249"/>
        <v>183</v>
      </c>
      <c r="EJ152" s="112">
        <f t="shared" si="249"/>
        <v>33618127.593884543</v>
      </c>
    </row>
    <row r="153" spans="1:140" s="160" customFormat="1" ht="60" hidden="1" customHeight="1" x14ac:dyDescent="0.25">
      <c r="A153" s="95"/>
      <c r="B153" s="132">
        <v>98</v>
      </c>
      <c r="C153" s="196" t="s">
        <v>455</v>
      </c>
      <c r="D153" s="149" t="s">
        <v>456</v>
      </c>
      <c r="E153" s="98">
        <v>16026</v>
      </c>
      <c r="F153" s="98">
        <v>16828</v>
      </c>
      <c r="G153" s="196">
        <v>11.68</v>
      </c>
      <c r="H153" s="176">
        <v>0.1239</v>
      </c>
      <c r="I153" s="101">
        <v>1</v>
      </c>
      <c r="J153" s="102"/>
      <c r="K153" s="161">
        <v>1.4</v>
      </c>
      <c r="L153" s="161">
        <v>1.68</v>
      </c>
      <c r="M153" s="161">
        <v>2.23</v>
      </c>
      <c r="N153" s="162">
        <v>2.57</v>
      </c>
      <c r="O153" s="104"/>
      <c r="P153" s="123">
        <f t="shared" si="250"/>
        <v>0</v>
      </c>
      <c r="Q153" s="154"/>
      <c r="R153" s="123">
        <f t="shared" si="251"/>
        <v>0</v>
      </c>
      <c r="S153" s="106">
        <v>74</v>
      </c>
      <c r="T153" s="123">
        <f t="shared" si="310"/>
        <v>15144359.627677867</v>
      </c>
      <c r="U153" s="104"/>
      <c r="V153" s="123">
        <f t="shared" si="252"/>
        <v>0</v>
      </c>
      <c r="W153" s="104"/>
      <c r="X153" s="123">
        <f t="shared" si="253"/>
        <v>0</v>
      </c>
      <c r="Y153" s="104"/>
      <c r="Z153" s="123">
        <f t="shared" si="254"/>
        <v>0</v>
      </c>
      <c r="AA153" s="106"/>
      <c r="AB153" s="123">
        <f t="shared" si="255"/>
        <v>0</v>
      </c>
      <c r="AC153" s="106"/>
      <c r="AD153" s="123">
        <f t="shared" si="311"/>
        <v>0</v>
      </c>
      <c r="AE153" s="106">
        <v>4</v>
      </c>
      <c r="AF153" s="123">
        <f t="shared" si="256"/>
        <v>845672.38034517318</v>
      </c>
      <c r="AG153" s="123"/>
      <c r="AH153" s="123">
        <f t="shared" si="257"/>
        <v>0</v>
      </c>
      <c r="AI153" s="104"/>
      <c r="AJ153" s="123">
        <f t="shared" si="258"/>
        <v>0</v>
      </c>
      <c r="AK153" s="104"/>
      <c r="AL153" s="123">
        <f t="shared" si="259"/>
        <v>0</v>
      </c>
      <c r="AM153" s="104"/>
      <c r="AN153" s="123">
        <f t="shared" si="260"/>
        <v>0</v>
      </c>
      <c r="AO153" s="104"/>
      <c r="AP153" s="123">
        <f t="shared" si="261"/>
        <v>0</v>
      </c>
      <c r="AQ153" s="104"/>
      <c r="AR153" s="123">
        <f t="shared" si="262"/>
        <v>0</v>
      </c>
      <c r="AS153" s="104"/>
      <c r="AT153" s="123">
        <f t="shared" si="263"/>
        <v>0</v>
      </c>
      <c r="AU153" s="104"/>
      <c r="AV153" s="123">
        <f t="shared" si="264"/>
        <v>0</v>
      </c>
      <c r="AW153" s="104"/>
      <c r="AX153" s="123">
        <f t="shared" si="265"/>
        <v>0</v>
      </c>
      <c r="AY153" s="104"/>
      <c r="AZ153" s="123">
        <f t="shared" si="266"/>
        <v>0</v>
      </c>
      <c r="BA153" s="104"/>
      <c r="BB153" s="123">
        <f t="shared" si="267"/>
        <v>0</v>
      </c>
      <c r="BC153" s="104"/>
      <c r="BD153" s="123">
        <f t="shared" si="268"/>
        <v>0</v>
      </c>
      <c r="BE153" s="104"/>
      <c r="BF153" s="123">
        <f t="shared" si="269"/>
        <v>0</v>
      </c>
      <c r="BG153" s="104"/>
      <c r="BH153" s="123">
        <f t="shared" si="270"/>
        <v>0</v>
      </c>
      <c r="BI153" s="104"/>
      <c r="BJ153" s="123">
        <f t="shared" si="271"/>
        <v>0</v>
      </c>
      <c r="BK153" s="104"/>
      <c r="BL153" s="123">
        <f t="shared" si="272"/>
        <v>0</v>
      </c>
      <c r="BM153" s="104"/>
      <c r="BN153" s="123">
        <f t="shared" si="273"/>
        <v>0</v>
      </c>
      <c r="BO153" s="109"/>
      <c r="BP153" s="123">
        <f t="shared" si="274"/>
        <v>0</v>
      </c>
      <c r="BQ153" s="104"/>
      <c r="BR153" s="123">
        <f t="shared" si="275"/>
        <v>0</v>
      </c>
      <c r="BS153" s="106"/>
      <c r="BT153" s="123">
        <f>(BS153/12*2*$E153*$G153*((1-$H153)+$H153*$K153*$I153*BT$10))+(BS153/12*10*$F153*$G153*((1-$H153)+$H153*$K153*$I153*BT$10))</f>
        <v>0</v>
      </c>
      <c r="BU153" s="104"/>
      <c r="BV153" s="123">
        <f t="shared" si="277"/>
        <v>0</v>
      </c>
      <c r="BW153" s="104"/>
      <c r="BX153" s="123">
        <f t="shared" si="278"/>
        <v>0</v>
      </c>
      <c r="BY153" s="104"/>
      <c r="BZ153" s="123">
        <f t="shared" si="279"/>
        <v>0</v>
      </c>
      <c r="CA153" s="104">
        <v>7</v>
      </c>
      <c r="CB153" s="123">
        <f t="shared" si="280"/>
        <v>1432574.5593749334</v>
      </c>
      <c r="CC153" s="106">
        <v>0</v>
      </c>
      <c r="CD153" s="123">
        <f t="shared" si="281"/>
        <v>0</v>
      </c>
      <c r="CE153" s="104"/>
      <c r="CF153" s="123">
        <f t="shared" si="282"/>
        <v>0</v>
      </c>
      <c r="CG153" s="106"/>
      <c r="CH153" s="123">
        <f t="shared" si="283"/>
        <v>0</v>
      </c>
      <c r="CI153" s="106"/>
      <c r="CJ153" s="123">
        <f t="shared" si="284"/>
        <v>0</v>
      </c>
      <c r="CK153" s="106"/>
      <c r="CL153" s="123">
        <f t="shared" si="285"/>
        <v>0</v>
      </c>
      <c r="CM153" s="104"/>
      <c r="CN153" s="123">
        <f t="shared" si="286"/>
        <v>0</v>
      </c>
      <c r="CO153" s="104"/>
      <c r="CP153" s="123">
        <f t="shared" si="287"/>
        <v>0</v>
      </c>
      <c r="CQ153" s="106"/>
      <c r="CR153" s="123">
        <f t="shared" si="288"/>
        <v>0</v>
      </c>
      <c r="CS153" s="104"/>
      <c r="CT153" s="123">
        <f t="shared" si="289"/>
        <v>0</v>
      </c>
      <c r="CU153" s="104"/>
      <c r="CV153" s="123">
        <f t="shared" si="290"/>
        <v>0</v>
      </c>
      <c r="CW153" s="104"/>
      <c r="CX153" s="123">
        <f t="shared" si="291"/>
        <v>0</v>
      </c>
      <c r="CY153" s="104"/>
      <c r="CZ153" s="123">
        <f t="shared" si="292"/>
        <v>0</v>
      </c>
      <c r="DA153" s="104"/>
      <c r="DB153" s="123">
        <f t="shared" si="293"/>
        <v>0</v>
      </c>
      <c r="DC153" s="104"/>
      <c r="DD153" s="123">
        <f t="shared" si="294"/>
        <v>0</v>
      </c>
      <c r="DE153" s="104"/>
      <c r="DF153" s="123">
        <f t="shared" si="295"/>
        <v>0</v>
      </c>
      <c r="DG153" s="104"/>
      <c r="DH153" s="123">
        <f t="shared" si="296"/>
        <v>0</v>
      </c>
      <c r="DI153" s="104"/>
      <c r="DJ153" s="123">
        <f t="shared" si="297"/>
        <v>0</v>
      </c>
      <c r="DK153" s="104"/>
      <c r="DL153" s="123">
        <f t="shared" si="298"/>
        <v>0</v>
      </c>
      <c r="DM153" s="104"/>
      <c r="DN153" s="123">
        <f t="shared" si="299"/>
        <v>0</v>
      </c>
      <c r="DO153" s="104"/>
      <c r="DP153" s="123">
        <f t="shared" si="300"/>
        <v>0</v>
      </c>
      <c r="DQ153" s="104"/>
      <c r="DR153" s="123">
        <f t="shared" si="301"/>
        <v>0</v>
      </c>
      <c r="DS153" s="104"/>
      <c r="DT153" s="123"/>
      <c r="DU153" s="104"/>
      <c r="DV153" s="123">
        <f t="shared" si="302"/>
        <v>0</v>
      </c>
      <c r="DW153" s="104"/>
      <c r="DX153" s="123">
        <f t="shared" si="303"/>
        <v>0</v>
      </c>
      <c r="DY153" s="104">
        <v>36</v>
      </c>
      <c r="DZ153" s="123">
        <f t="shared" si="304"/>
        <v>7611051.4231065596</v>
      </c>
      <c r="EA153" s="110"/>
      <c r="EB153" s="123">
        <f t="shared" si="305"/>
        <v>0</v>
      </c>
      <c r="EC153" s="125"/>
      <c r="ED153" s="123">
        <f t="shared" si="306"/>
        <v>0</v>
      </c>
      <c r="EE153" s="125"/>
      <c r="EF153" s="123">
        <f t="shared" si="307"/>
        <v>0</v>
      </c>
      <c r="EG153" s="125"/>
      <c r="EH153" s="123">
        <f t="shared" si="308"/>
        <v>0</v>
      </c>
      <c r="EI153" s="112">
        <f t="shared" si="249"/>
        <v>121</v>
      </c>
      <c r="EJ153" s="112">
        <f t="shared" si="249"/>
        <v>25033657.990504533</v>
      </c>
    </row>
    <row r="154" spans="1:140" s="160" customFormat="1" ht="60" hidden="1" customHeight="1" x14ac:dyDescent="0.25">
      <c r="A154" s="95"/>
      <c r="B154" s="132">
        <v>99</v>
      </c>
      <c r="C154" s="196" t="s">
        <v>457</v>
      </c>
      <c r="D154" s="149" t="s">
        <v>458</v>
      </c>
      <c r="E154" s="98">
        <v>16026</v>
      </c>
      <c r="F154" s="98">
        <v>16828</v>
      </c>
      <c r="G154" s="196">
        <v>13.11</v>
      </c>
      <c r="H154" s="176">
        <v>3.49E-2</v>
      </c>
      <c r="I154" s="101">
        <v>1</v>
      </c>
      <c r="J154" s="102"/>
      <c r="K154" s="161">
        <v>1.4</v>
      </c>
      <c r="L154" s="161">
        <v>1.68</v>
      </c>
      <c r="M154" s="161">
        <v>2.23</v>
      </c>
      <c r="N154" s="162">
        <v>2.57</v>
      </c>
      <c r="O154" s="104"/>
      <c r="P154" s="123">
        <f t="shared" si="250"/>
        <v>0</v>
      </c>
      <c r="Q154" s="154"/>
      <c r="R154" s="123">
        <f t="shared" si="251"/>
        <v>0</v>
      </c>
      <c r="S154" s="106">
        <v>40</v>
      </c>
      <c r="T154" s="123">
        <f t="shared" si="310"/>
        <v>8876721.3372639995</v>
      </c>
      <c r="U154" s="104"/>
      <c r="V154" s="123">
        <f t="shared" si="252"/>
        <v>0</v>
      </c>
      <c r="W154" s="104"/>
      <c r="X154" s="123">
        <f t="shared" si="253"/>
        <v>0</v>
      </c>
      <c r="Y154" s="104"/>
      <c r="Z154" s="123">
        <f t="shared" si="254"/>
        <v>0</v>
      </c>
      <c r="AA154" s="106"/>
      <c r="AB154" s="123">
        <f t="shared" si="255"/>
        <v>0</v>
      </c>
      <c r="AC154" s="106"/>
      <c r="AD154" s="123">
        <f t="shared" si="311"/>
        <v>0</v>
      </c>
      <c r="AE154" s="106"/>
      <c r="AF154" s="123">
        <f t="shared" si="256"/>
        <v>0</v>
      </c>
      <c r="AG154" s="123"/>
      <c r="AH154" s="123">
        <f t="shared" si="257"/>
        <v>0</v>
      </c>
      <c r="AI154" s="104"/>
      <c r="AJ154" s="123">
        <f t="shared" si="258"/>
        <v>0</v>
      </c>
      <c r="AK154" s="104"/>
      <c r="AL154" s="123">
        <f t="shared" si="259"/>
        <v>0</v>
      </c>
      <c r="AM154" s="104"/>
      <c r="AN154" s="123">
        <f t="shared" si="260"/>
        <v>0</v>
      </c>
      <c r="AO154" s="104"/>
      <c r="AP154" s="123">
        <f t="shared" si="261"/>
        <v>0</v>
      </c>
      <c r="AQ154" s="104"/>
      <c r="AR154" s="123">
        <f t="shared" si="262"/>
        <v>0</v>
      </c>
      <c r="AS154" s="104"/>
      <c r="AT154" s="123">
        <f t="shared" si="263"/>
        <v>0</v>
      </c>
      <c r="AU154" s="104"/>
      <c r="AV154" s="123">
        <f t="shared" si="264"/>
        <v>0</v>
      </c>
      <c r="AW154" s="104"/>
      <c r="AX154" s="123">
        <f t="shared" si="265"/>
        <v>0</v>
      </c>
      <c r="AY154" s="104"/>
      <c r="AZ154" s="123">
        <f t="shared" si="266"/>
        <v>0</v>
      </c>
      <c r="BA154" s="104"/>
      <c r="BB154" s="123">
        <f t="shared" si="267"/>
        <v>0</v>
      </c>
      <c r="BC154" s="104"/>
      <c r="BD154" s="123">
        <f t="shared" si="268"/>
        <v>0</v>
      </c>
      <c r="BE154" s="104"/>
      <c r="BF154" s="123">
        <f t="shared" si="269"/>
        <v>0</v>
      </c>
      <c r="BG154" s="104"/>
      <c r="BH154" s="123">
        <f t="shared" si="270"/>
        <v>0</v>
      </c>
      <c r="BI154" s="104"/>
      <c r="BJ154" s="123">
        <f t="shared" si="271"/>
        <v>0</v>
      </c>
      <c r="BK154" s="104"/>
      <c r="BL154" s="123">
        <f t="shared" si="272"/>
        <v>0</v>
      </c>
      <c r="BM154" s="104"/>
      <c r="BN154" s="123">
        <f t="shared" si="273"/>
        <v>0</v>
      </c>
      <c r="BO154" s="109"/>
      <c r="BP154" s="123">
        <f t="shared" si="274"/>
        <v>0</v>
      </c>
      <c r="BQ154" s="104"/>
      <c r="BR154" s="123">
        <f t="shared" si="275"/>
        <v>0</v>
      </c>
      <c r="BS154" s="106"/>
      <c r="BT154" s="123">
        <f t="shared" si="276"/>
        <v>0</v>
      </c>
      <c r="BU154" s="104"/>
      <c r="BV154" s="123">
        <f t="shared" si="277"/>
        <v>0</v>
      </c>
      <c r="BW154" s="104"/>
      <c r="BX154" s="123">
        <f t="shared" si="278"/>
        <v>0</v>
      </c>
      <c r="BY154" s="104"/>
      <c r="BZ154" s="123">
        <f t="shared" si="279"/>
        <v>0</v>
      </c>
      <c r="CA154" s="104"/>
      <c r="CB154" s="123">
        <f t="shared" si="280"/>
        <v>0</v>
      </c>
      <c r="CC154" s="106">
        <v>0</v>
      </c>
      <c r="CD154" s="123">
        <f t="shared" si="281"/>
        <v>0</v>
      </c>
      <c r="CE154" s="104"/>
      <c r="CF154" s="123">
        <f t="shared" si="282"/>
        <v>0</v>
      </c>
      <c r="CG154" s="106"/>
      <c r="CH154" s="123">
        <f t="shared" si="283"/>
        <v>0</v>
      </c>
      <c r="CI154" s="106"/>
      <c r="CJ154" s="123">
        <f t="shared" si="284"/>
        <v>0</v>
      </c>
      <c r="CK154" s="106"/>
      <c r="CL154" s="123">
        <f t="shared" si="285"/>
        <v>0</v>
      </c>
      <c r="CM154" s="104"/>
      <c r="CN154" s="123">
        <f t="shared" si="286"/>
        <v>0</v>
      </c>
      <c r="CO154" s="104"/>
      <c r="CP154" s="123">
        <f t="shared" si="287"/>
        <v>0</v>
      </c>
      <c r="CQ154" s="106"/>
      <c r="CR154" s="123">
        <f t="shared" si="288"/>
        <v>0</v>
      </c>
      <c r="CS154" s="104"/>
      <c r="CT154" s="123">
        <f t="shared" si="289"/>
        <v>0</v>
      </c>
      <c r="CU154" s="104"/>
      <c r="CV154" s="123">
        <f t="shared" si="290"/>
        <v>0</v>
      </c>
      <c r="CW154" s="104"/>
      <c r="CX154" s="123">
        <f t="shared" si="291"/>
        <v>0</v>
      </c>
      <c r="CY154" s="104"/>
      <c r="CZ154" s="123">
        <f t="shared" si="292"/>
        <v>0</v>
      </c>
      <c r="DA154" s="104"/>
      <c r="DB154" s="123">
        <f t="shared" si="293"/>
        <v>0</v>
      </c>
      <c r="DC154" s="104"/>
      <c r="DD154" s="123">
        <f t="shared" si="294"/>
        <v>0</v>
      </c>
      <c r="DE154" s="104"/>
      <c r="DF154" s="123">
        <f t="shared" si="295"/>
        <v>0</v>
      </c>
      <c r="DG154" s="104"/>
      <c r="DH154" s="123">
        <f t="shared" si="296"/>
        <v>0</v>
      </c>
      <c r="DI154" s="104"/>
      <c r="DJ154" s="123">
        <f t="shared" si="297"/>
        <v>0</v>
      </c>
      <c r="DK154" s="104"/>
      <c r="DL154" s="123">
        <f t="shared" si="298"/>
        <v>0</v>
      </c>
      <c r="DM154" s="104"/>
      <c r="DN154" s="123">
        <f t="shared" si="299"/>
        <v>0</v>
      </c>
      <c r="DO154" s="104"/>
      <c r="DP154" s="123">
        <f t="shared" si="300"/>
        <v>0</v>
      </c>
      <c r="DQ154" s="104"/>
      <c r="DR154" s="123">
        <f t="shared" si="301"/>
        <v>0</v>
      </c>
      <c r="DS154" s="104"/>
      <c r="DT154" s="123"/>
      <c r="DU154" s="104"/>
      <c r="DV154" s="123">
        <f t="shared" si="302"/>
        <v>0</v>
      </c>
      <c r="DW154" s="104"/>
      <c r="DX154" s="123">
        <f t="shared" si="303"/>
        <v>0</v>
      </c>
      <c r="DY154" s="104">
        <v>60</v>
      </c>
      <c r="DZ154" s="123">
        <f t="shared" si="304"/>
        <v>13443405.590023197</v>
      </c>
      <c r="EA154" s="110"/>
      <c r="EB154" s="123">
        <f t="shared" si="305"/>
        <v>0</v>
      </c>
      <c r="EC154" s="125"/>
      <c r="ED154" s="123">
        <f t="shared" si="306"/>
        <v>0</v>
      </c>
      <c r="EE154" s="125"/>
      <c r="EF154" s="123">
        <f t="shared" si="307"/>
        <v>0</v>
      </c>
      <c r="EG154" s="125"/>
      <c r="EH154" s="123">
        <f t="shared" si="308"/>
        <v>0</v>
      </c>
      <c r="EI154" s="112">
        <f t="shared" si="249"/>
        <v>100</v>
      </c>
      <c r="EJ154" s="112">
        <f t="shared" si="249"/>
        <v>22320126.927287199</v>
      </c>
    </row>
    <row r="155" spans="1:140" s="160" customFormat="1" ht="18.75" hidden="1" x14ac:dyDescent="0.25">
      <c r="A155" s="95"/>
      <c r="B155" s="200" t="s">
        <v>459</v>
      </c>
      <c r="C155" s="196" t="s">
        <v>460</v>
      </c>
      <c r="D155" s="149" t="s">
        <v>461</v>
      </c>
      <c r="E155" s="98">
        <v>16026</v>
      </c>
      <c r="F155" s="98">
        <v>16828</v>
      </c>
      <c r="G155" s="202">
        <v>11.68</v>
      </c>
      <c r="H155" s="176">
        <v>3.49E-2</v>
      </c>
      <c r="I155" s="101">
        <v>1</v>
      </c>
      <c r="J155" s="102"/>
      <c r="K155" s="161">
        <v>1.4</v>
      </c>
      <c r="L155" s="161">
        <v>1.68</v>
      </c>
      <c r="M155" s="161">
        <v>2.23</v>
      </c>
      <c r="N155" s="162">
        <v>2.57</v>
      </c>
      <c r="O155" s="104"/>
      <c r="P155" s="123"/>
      <c r="Q155" s="154"/>
      <c r="R155" s="123"/>
      <c r="S155" s="203">
        <v>47</v>
      </c>
      <c r="T155" s="204">
        <f t="shared" ref="T155:T156" si="315">(S155*$F155*$G155*((1-$H155)+$H155*$K155*$I155*T$10))</f>
        <v>9366859.948364798</v>
      </c>
      <c r="U155" s="104"/>
      <c r="V155" s="123"/>
      <c r="W155" s="104"/>
      <c r="X155" s="123"/>
      <c r="Y155" s="104"/>
      <c r="Z155" s="123"/>
      <c r="AA155" s="106"/>
      <c r="AB155" s="123"/>
      <c r="AC155" s="106"/>
      <c r="AD155" s="123"/>
      <c r="AE155" s="203">
        <v>1</v>
      </c>
      <c r="AF155" s="204">
        <f t="shared" ref="AF155:AF156" si="316">(AE155*$F155*$G155*((1-$H155)+$H155*$L155*$I155*AF$10))</f>
        <v>201215.58928127997</v>
      </c>
      <c r="AG155" s="123"/>
      <c r="AH155" s="123"/>
      <c r="AI155" s="104"/>
      <c r="AJ155" s="123"/>
      <c r="AK155" s="104"/>
      <c r="AL155" s="123"/>
      <c r="AM155" s="104"/>
      <c r="AN155" s="123"/>
      <c r="AO155" s="104"/>
      <c r="AP155" s="123"/>
      <c r="AQ155" s="104"/>
      <c r="AR155" s="123"/>
      <c r="AS155" s="104"/>
      <c r="AT155" s="123"/>
      <c r="AU155" s="104"/>
      <c r="AV155" s="123"/>
      <c r="AW155" s="104"/>
      <c r="AX155" s="123"/>
      <c r="AY155" s="104"/>
      <c r="AZ155" s="123"/>
      <c r="BA155" s="104"/>
      <c r="BB155" s="123"/>
      <c r="BC155" s="104"/>
      <c r="BD155" s="123"/>
      <c r="BE155" s="104"/>
      <c r="BF155" s="123"/>
      <c r="BG155" s="104"/>
      <c r="BH155" s="123"/>
      <c r="BI155" s="104"/>
      <c r="BJ155" s="123"/>
      <c r="BK155" s="104"/>
      <c r="BL155" s="123"/>
      <c r="BM155" s="104"/>
      <c r="BN155" s="123"/>
      <c r="BO155" s="109"/>
      <c r="BP155" s="123"/>
      <c r="BQ155" s="104"/>
      <c r="BR155" s="123"/>
      <c r="BS155" s="106"/>
      <c r="BT155" s="123"/>
      <c r="BU155" s="104"/>
      <c r="BV155" s="123"/>
      <c r="BW155" s="104"/>
      <c r="BX155" s="123"/>
      <c r="BY155" s="104"/>
      <c r="BZ155" s="123"/>
      <c r="CA155" s="104"/>
      <c r="CB155" s="123"/>
      <c r="CC155" s="106"/>
      <c r="CD155" s="123"/>
      <c r="CE155" s="104"/>
      <c r="CF155" s="123"/>
      <c r="CG155" s="106"/>
      <c r="CH155" s="123"/>
      <c r="CI155" s="106"/>
      <c r="CJ155" s="123"/>
      <c r="CK155" s="106"/>
      <c r="CL155" s="123"/>
      <c r="CM155" s="104"/>
      <c r="CN155" s="123"/>
      <c r="CO155" s="104"/>
      <c r="CP155" s="123"/>
      <c r="CQ155" s="106"/>
      <c r="CR155" s="123"/>
      <c r="CS155" s="104"/>
      <c r="CT155" s="123"/>
      <c r="CU155" s="104"/>
      <c r="CV155" s="123"/>
      <c r="CW155" s="104"/>
      <c r="CX155" s="123"/>
      <c r="CY155" s="104"/>
      <c r="CZ155" s="123"/>
      <c r="DA155" s="104"/>
      <c r="DB155" s="123"/>
      <c r="DC155" s="104"/>
      <c r="DD155" s="123"/>
      <c r="DE155" s="104"/>
      <c r="DF155" s="123"/>
      <c r="DG155" s="104"/>
      <c r="DH155" s="123"/>
      <c r="DI155" s="104"/>
      <c r="DJ155" s="123"/>
      <c r="DK155" s="104"/>
      <c r="DL155" s="123"/>
      <c r="DM155" s="104"/>
      <c r="DN155" s="123"/>
      <c r="DO155" s="104"/>
      <c r="DP155" s="123"/>
      <c r="DQ155" s="104"/>
      <c r="DR155" s="123"/>
      <c r="DS155" s="104"/>
      <c r="DT155" s="123"/>
      <c r="DU155" s="104"/>
      <c r="DV155" s="123"/>
      <c r="DW155" s="104"/>
      <c r="DX155" s="123"/>
      <c r="DY155" s="104"/>
      <c r="DZ155" s="123"/>
      <c r="EA155" s="110"/>
      <c r="EB155" s="123"/>
      <c r="EC155" s="125"/>
      <c r="ED155" s="123"/>
      <c r="EE155" s="125"/>
      <c r="EF155" s="123"/>
      <c r="EG155" s="125"/>
      <c r="EH155" s="123"/>
      <c r="EI155" s="112">
        <f t="shared" si="249"/>
        <v>48</v>
      </c>
      <c r="EJ155" s="112">
        <f t="shared" si="249"/>
        <v>9568075.5376460776</v>
      </c>
    </row>
    <row r="156" spans="1:140" s="160" customFormat="1" ht="18.75" hidden="1" x14ac:dyDescent="0.25">
      <c r="A156" s="95"/>
      <c r="B156" s="200" t="s">
        <v>462</v>
      </c>
      <c r="C156" s="196" t="s">
        <v>463</v>
      </c>
      <c r="D156" s="149" t="s">
        <v>464</v>
      </c>
      <c r="E156" s="98">
        <v>16026</v>
      </c>
      <c r="F156" s="98">
        <v>16828</v>
      </c>
      <c r="G156" s="202">
        <v>13.89</v>
      </c>
      <c r="H156" s="176">
        <v>3.49E-2</v>
      </c>
      <c r="I156" s="101">
        <v>1</v>
      </c>
      <c r="J156" s="102"/>
      <c r="K156" s="161">
        <v>1.4</v>
      </c>
      <c r="L156" s="161">
        <v>1.68</v>
      </c>
      <c r="M156" s="161">
        <v>2.23</v>
      </c>
      <c r="N156" s="162">
        <v>2.57</v>
      </c>
      <c r="O156" s="104"/>
      <c r="P156" s="123"/>
      <c r="Q156" s="154"/>
      <c r="R156" s="123"/>
      <c r="S156" s="203">
        <v>86</v>
      </c>
      <c r="T156" s="204">
        <f t="shared" si="315"/>
        <v>20382339.1189152</v>
      </c>
      <c r="U156" s="104"/>
      <c r="V156" s="123"/>
      <c r="W156" s="104"/>
      <c r="X156" s="123"/>
      <c r="Y156" s="104"/>
      <c r="Z156" s="123"/>
      <c r="AA156" s="106"/>
      <c r="AB156" s="123"/>
      <c r="AC156" s="106"/>
      <c r="AD156" s="123"/>
      <c r="AE156" s="203">
        <v>2</v>
      </c>
      <c r="AF156" s="204">
        <f t="shared" si="316"/>
        <v>478576.11902687995</v>
      </c>
      <c r="AG156" s="123"/>
      <c r="AH156" s="123"/>
      <c r="AI156" s="104"/>
      <c r="AJ156" s="123"/>
      <c r="AK156" s="104"/>
      <c r="AL156" s="123"/>
      <c r="AM156" s="104"/>
      <c r="AN156" s="123"/>
      <c r="AO156" s="104"/>
      <c r="AP156" s="123"/>
      <c r="AQ156" s="104"/>
      <c r="AR156" s="123"/>
      <c r="AS156" s="104"/>
      <c r="AT156" s="123"/>
      <c r="AU156" s="104"/>
      <c r="AV156" s="123"/>
      <c r="AW156" s="104"/>
      <c r="AX156" s="123"/>
      <c r="AY156" s="104"/>
      <c r="AZ156" s="123"/>
      <c r="BA156" s="104"/>
      <c r="BB156" s="123"/>
      <c r="BC156" s="104"/>
      <c r="BD156" s="123"/>
      <c r="BE156" s="104"/>
      <c r="BF156" s="123"/>
      <c r="BG156" s="104"/>
      <c r="BH156" s="123"/>
      <c r="BI156" s="104"/>
      <c r="BJ156" s="123"/>
      <c r="BK156" s="104"/>
      <c r="BL156" s="123"/>
      <c r="BM156" s="104"/>
      <c r="BN156" s="123"/>
      <c r="BO156" s="109"/>
      <c r="BP156" s="123"/>
      <c r="BQ156" s="104"/>
      <c r="BR156" s="123"/>
      <c r="BS156" s="106"/>
      <c r="BT156" s="123"/>
      <c r="BU156" s="104"/>
      <c r="BV156" s="123"/>
      <c r="BW156" s="104"/>
      <c r="BX156" s="123"/>
      <c r="BY156" s="104"/>
      <c r="BZ156" s="123"/>
      <c r="CA156" s="104"/>
      <c r="CB156" s="123"/>
      <c r="CC156" s="106"/>
      <c r="CD156" s="123"/>
      <c r="CE156" s="104"/>
      <c r="CF156" s="123"/>
      <c r="CG156" s="106"/>
      <c r="CH156" s="123"/>
      <c r="CI156" s="106"/>
      <c r="CJ156" s="123"/>
      <c r="CK156" s="106"/>
      <c r="CL156" s="123"/>
      <c r="CM156" s="104"/>
      <c r="CN156" s="123"/>
      <c r="CO156" s="104"/>
      <c r="CP156" s="123"/>
      <c r="CQ156" s="106"/>
      <c r="CR156" s="123"/>
      <c r="CS156" s="104"/>
      <c r="CT156" s="123"/>
      <c r="CU156" s="104"/>
      <c r="CV156" s="123"/>
      <c r="CW156" s="104"/>
      <c r="CX156" s="123"/>
      <c r="CY156" s="104"/>
      <c r="CZ156" s="123"/>
      <c r="DA156" s="104"/>
      <c r="DB156" s="123"/>
      <c r="DC156" s="104"/>
      <c r="DD156" s="123"/>
      <c r="DE156" s="104"/>
      <c r="DF156" s="123"/>
      <c r="DG156" s="104"/>
      <c r="DH156" s="123"/>
      <c r="DI156" s="104"/>
      <c r="DJ156" s="123"/>
      <c r="DK156" s="104"/>
      <c r="DL156" s="123"/>
      <c r="DM156" s="104"/>
      <c r="DN156" s="123"/>
      <c r="DO156" s="104"/>
      <c r="DP156" s="123"/>
      <c r="DQ156" s="104"/>
      <c r="DR156" s="123"/>
      <c r="DS156" s="104"/>
      <c r="DT156" s="123"/>
      <c r="DU156" s="104"/>
      <c r="DV156" s="123"/>
      <c r="DW156" s="104"/>
      <c r="DX156" s="123"/>
      <c r="DY156" s="104"/>
      <c r="DZ156" s="123"/>
      <c r="EA156" s="110"/>
      <c r="EB156" s="123"/>
      <c r="EC156" s="125"/>
      <c r="ED156" s="123"/>
      <c r="EE156" s="125"/>
      <c r="EF156" s="123"/>
      <c r="EG156" s="125"/>
      <c r="EH156" s="123"/>
      <c r="EI156" s="112">
        <f t="shared" si="249"/>
        <v>88</v>
      </c>
      <c r="EJ156" s="112">
        <f t="shared" si="249"/>
        <v>20860915.237942081</v>
      </c>
    </row>
    <row r="157" spans="1:140" s="160" customFormat="1" ht="60" hidden="1" customHeight="1" x14ac:dyDescent="0.25">
      <c r="A157" s="95"/>
      <c r="B157" s="132">
        <v>100</v>
      </c>
      <c r="C157" s="196" t="s">
        <v>465</v>
      </c>
      <c r="D157" s="149" t="s">
        <v>466</v>
      </c>
      <c r="E157" s="98">
        <v>16026</v>
      </c>
      <c r="F157" s="98">
        <v>16828</v>
      </c>
      <c r="G157" s="196">
        <v>14.6</v>
      </c>
      <c r="H157" s="176">
        <v>0.1459</v>
      </c>
      <c r="I157" s="101">
        <v>1</v>
      </c>
      <c r="J157" s="102"/>
      <c r="K157" s="161">
        <v>1.4</v>
      </c>
      <c r="L157" s="161">
        <v>1.68</v>
      </c>
      <c r="M157" s="161">
        <v>2.23</v>
      </c>
      <c r="N157" s="162">
        <v>2.57</v>
      </c>
      <c r="O157" s="104"/>
      <c r="P157" s="123">
        <f t="shared" si="250"/>
        <v>0</v>
      </c>
      <c r="Q157" s="154"/>
      <c r="R157" s="123">
        <f t="shared" si="251"/>
        <v>0</v>
      </c>
      <c r="S157" s="106">
        <v>70</v>
      </c>
      <c r="T157" s="123">
        <f t="shared" si="310"/>
        <v>18057324.148453332</v>
      </c>
      <c r="U157" s="104"/>
      <c r="V157" s="123">
        <f t="shared" si="252"/>
        <v>0</v>
      </c>
      <c r="W157" s="104"/>
      <c r="X157" s="123">
        <f t="shared" si="253"/>
        <v>0</v>
      </c>
      <c r="Y157" s="104"/>
      <c r="Z157" s="123">
        <f t="shared" si="254"/>
        <v>0</v>
      </c>
      <c r="AA157" s="106"/>
      <c r="AB157" s="123">
        <f t="shared" si="255"/>
        <v>0</v>
      </c>
      <c r="AC157" s="106"/>
      <c r="AD157" s="123">
        <f t="shared" si="311"/>
        <v>0</v>
      </c>
      <c r="AE157" s="106">
        <v>5</v>
      </c>
      <c r="AF157" s="123">
        <f t="shared" si="256"/>
        <v>1339594.6418360001</v>
      </c>
      <c r="AG157" s="123"/>
      <c r="AH157" s="123">
        <f t="shared" si="257"/>
        <v>0</v>
      </c>
      <c r="AI157" s="104"/>
      <c r="AJ157" s="123">
        <f t="shared" si="258"/>
        <v>0</v>
      </c>
      <c r="AK157" s="104"/>
      <c r="AL157" s="123">
        <f t="shared" si="259"/>
        <v>0</v>
      </c>
      <c r="AM157" s="104"/>
      <c r="AN157" s="123">
        <f t="shared" si="260"/>
        <v>0</v>
      </c>
      <c r="AO157" s="104"/>
      <c r="AP157" s="123">
        <f t="shared" si="261"/>
        <v>0</v>
      </c>
      <c r="AQ157" s="104"/>
      <c r="AR157" s="123">
        <f t="shared" si="262"/>
        <v>0</v>
      </c>
      <c r="AS157" s="104"/>
      <c r="AT157" s="123">
        <f t="shared" si="263"/>
        <v>0</v>
      </c>
      <c r="AU157" s="104"/>
      <c r="AV157" s="123">
        <f t="shared" si="264"/>
        <v>0</v>
      </c>
      <c r="AW157" s="104"/>
      <c r="AX157" s="123">
        <f t="shared" si="265"/>
        <v>0</v>
      </c>
      <c r="AY157" s="104"/>
      <c r="AZ157" s="123">
        <f t="shared" si="266"/>
        <v>0</v>
      </c>
      <c r="BA157" s="104"/>
      <c r="BB157" s="123">
        <f t="shared" si="267"/>
        <v>0</v>
      </c>
      <c r="BC157" s="104"/>
      <c r="BD157" s="123">
        <f t="shared" si="268"/>
        <v>0</v>
      </c>
      <c r="BE157" s="104"/>
      <c r="BF157" s="123">
        <f t="shared" si="269"/>
        <v>0</v>
      </c>
      <c r="BG157" s="104"/>
      <c r="BH157" s="123">
        <f t="shared" si="270"/>
        <v>0</v>
      </c>
      <c r="BI157" s="104"/>
      <c r="BJ157" s="123">
        <f t="shared" si="271"/>
        <v>0</v>
      </c>
      <c r="BK157" s="104"/>
      <c r="BL157" s="123">
        <f t="shared" si="272"/>
        <v>0</v>
      </c>
      <c r="BM157" s="104"/>
      <c r="BN157" s="123">
        <f t="shared" si="273"/>
        <v>0</v>
      </c>
      <c r="BO157" s="109"/>
      <c r="BP157" s="123">
        <f t="shared" si="274"/>
        <v>0</v>
      </c>
      <c r="BQ157" s="104"/>
      <c r="BR157" s="123">
        <f t="shared" si="275"/>
        <v>0</v>
      </c>
      <c r="BS157" s="106"/>
      <c r="BT157" s="123">
        <f t="shared" si="276"/>
        <v>0</v>
      </c>
      <c r="BU157" s="104"/>
      <c r="BV157" s="123">
        <f t="shared" si="277"/>
        <v>0</v>
      </c>
      <c r="BW157" s="104"/>
      <c r="BX157" s="123">
        <f t="shared" si="278"/>
        <v>0</v>
      </c>
      <c r="BY157" s="104"/>
      <c r="BZ157" s="123">
        <f t="shared" si="279"/>
        <v>0</v>
      </c>
      <c r="CA157" s="104"/>
      <c r="CB157" s="123">
        <f t="shared" si="280"/>
        <v>0</v>
      </c>
      <c r="CC157" s="106">
        <v>0</v>
      </c>
      <c r="CD157" s="123">
        <f t="shared" si="281"/>
        <v>0</v>
      </c>
      <c r="CE157" s="104"/>
      <c r="CF157" s="123">
        <f t="shared" si="282"/>
        <v>0</v>
      </c>
      <c r="CG157" s="106"/>
      <c r="CH157" s="123">
        <f t="shared" si="283"/>
        <v>0</v>
      </c>
      <c r="CI157" s="106"/>
      <c r="CJ157" s="123">
        <f t="shared" si="284"/>
        <v>0</v>
      </c>
      <c r="CK157" s="106"/>
      <c r="CL157" s="123">
        <f t="shared" si="285"/>
        <v>0</v>
      </c>
      <c r="CM157" s="104"/>
      <c r="CN157" s="123">
        <f t="shared" si="286"/>
        <v>0</v>
      </c>
      <c r="CO157" s="104"/>
      <c r="CP157" s="123">
        <f t="shared" si="287"/>
        <v>0</v>
      </c>
      <c r="CQ157" s="106"/>
      <c r="CR157" s="123">
        <f t="shared" si="288"/>
        <v>0</v>
      </c>
      <c r="CS157" s="104"/>
      <c r="CT157" s="123">
        <f t="shared" si="289"/>
        <v>0</v>
      </c>
      <c r="CU157" s="104"/>
      <c r="CV157" s="123">
        <f t="shared" si="290"/>
        <v>0</v>
      </c>
      <c r="CW157" s="104"/>
      <c r="CX157" s="123">
        <f t="shared" si="291"/>
        <v>0</v>
      </c>
      <c r="CY157" s="104"/>
      <c r="CZ157" s="123">
        <f t="shared" si="292"/>
        <v>0</v>
      </c>
      <c r="DA157" s="104"/>
      <c r="DB157" s="123">
        <f t="shared" si="293"/>
        <v>0</v>
      </c>
      <c r="DC157" s="104"/>
      <c r="DD157" s="123">
        <f t="shared" si="294"/>
        <v>0</v>
      </c>
      <c r="DE157" s="104"/>
      <c r="DF157" s="123">
        <f t="shared" si="295"/>
        <v>0</v>
      </c>
      <c r="DG157" s="104"/>
      <c r="DH157" s="123">
        <f t="shared" si="296"/>
        <v>0</v>
      </c>
      <c r="DI157" s="104"/>
      <c r="DJ157" s="123">
        <f t="shared" si="297"/>
        <v>0</v>
      </c>
      <c r="DK157" s="104"/>
      <c r="DL157" s="123">
        <f t="shared" si="298"/>
        <v>0</v>
      </c>
      <c r="DM157" s="104"/>
      <c r="DN157" s="123">
        <f t="shared" si="299"/>
        <v>0</v>
      </c>
      <c r="DO157" s="104"/>
      <c r="DP157" s="123">
        <f t="shared" si="300"/>
        <v>0</v>
      </c>
      <c r="DQ157" s="104"/>
      <c r="DR157" s="123">
        <f t="shared" si="301"/>
        <v>0</v>
      </c>
      <c r="DS157" s="104"/>
      <c r="DT157" s="123"/>
      <c r="DU157" s="104"/>
      <c r="DV157" s="123">
        <f t="shared" si="302"/>
        <v>0</v>
      </c>
      <c r="DW157" s="104"/>
      <c r="DX157" s="123">
        <f t="shared" si="303"/>
        <v>0</v>
      </c>
      <c r="DY157" s="104">
        <v>12</v>
      </c>
      <c r="DZ157" s="123">
        <f t="shared" si="304"/>
        <v>3215027.1404064</v>
      </c>
      <c r="EA157" s="110"/>
      <c r="EB157" s="123">
        <f t="shared" si="305"/>
        <v>0</v>
      </c>
      <c r="EC157" s="125"/>
      <c r="ED157" s="123">
        <f t="shared" si="306"/>
        <v>0</v>
      </c>
      <c r="EE157" s="125"/>
      <c r="EF157" s="123">
        <f t="shared" si="307"/>
        <v>0</v>
      </c>
      <c r="EG157" s="125"/>
      <c r="EH157" s="123">
        <f t="shared" si="308"/>
        <v>0</v>
      </c>
      <c r="EI157" s="112">
        <f t="shared" si="249"/>
        <v>87</v>
      </c>
      <c r="EJ157" s="112">
        <f t="shared" si="249"/>
        <v>22611945.930695731</v>
      </c>
    </row>
    <row r="158" spans="1:140" s="160" customFormat="1" ht="47.25" hidden="1" customHeight="1" x14ac:dyDescent="0.25">
      <c r="A158" s="95"/>
      <c r="B158" s="132">
        <v>101</v>
      </c>
      <c r="C158" s="196" t="s">
        <v>467</v>
      </c>
      <c r="D158" s="193" t="s">
        <v>468</v>
      </c>
      <c r="E158" s="98">
        <v>16026</v>
      </c>
      <c r="F158" s="98">
        <v>16828</v>
      </c>
      <c r="G158" s="196">
        <v>17.2</v>
      </c>
      <c r="H158" s="176">
        <v>3.5700000000000003E-2</v>
      </c>
      <c r="I158" s="101">
        <v>1</v>
      </c>
      <c r="J158" s="102"/>
      <c r="K158" s="161">
        <v>1.4</v>
      </c>
      <c r="L158" s="161">
        <v>1.68</v>
      </c>
      <c r="M158" s="161">
        <v>2.23</v>
      </c>
      <c r="N158" s="162">
        <v>2.57</v>
      </c>
      <c r="O158" s="104"/>
      <c r="P158" s="123">
        <f t="shared" si="250"/>
        <v>0</v>
      </c>
      <c r="Q158" s="154"/>
      <c r="R158" s="123">
        <f t="shared" si="251"/>
        <v>0</v>
      </c>
      <c r="S158" s="106">
        <v>27</v>
      </c>
      <c r="T158" s="123">
        <f t="shared" si="310"/>
        <v>7863559.0751520004</v>
      </c>
      <c r="U158" s="104"/>
      <c r="V158" s="123">
        <f t="shared" si="252"/>
        <v>0</v>
      </c>
      <c r="W158" s="104"/>
      <c r="X158" s="123">
        <f t="shared" si="253"/>
        <v>0</v>
      </c>
      <c r="Y158" s="104"/>
      <c r="Z158" s="123">
        <f t="shared" si="254"/>
        <v>0</v>
      </c>
      <c r="AA158" s="106"/>
      <c r="AB158" s="123">
        <f t="shared" si="255"/>
        <v>0</v>
      </c>
      <c r="AC158" s="106"/>
      <c r="AD158" s="123">
        <f t="shared" si="311"/>
        <v>0</v>
      </c>
      <c r="AE158" s="106"/>
      <c r="AF158" s="123">
        <f t="shared" si="256"/>
        <v>0</v>
      </c>
      <c r="AG158" s="123"/>
      <c r="AH158" s="123">
        <f t="shared" si="257"/>
        <v>0</v>
      </c>
      <c r="AI158" s="104"/>
      <c r="AJ158" s="123">
        <f t="shared" si="258"/>
        <v>0</v>
      </c>
      <c r="AK158" s="104"/>
      <c r="AL158" s="123">
        <f t="shared" si="259"/>
        <v>0</v>
      </c>
      <c r="AM158" s="104"/>
      <c r="AN158" s="123">
        <f t="shared" si="260"/>
        <v>0</v>
      </c>
      <c r="AO158" s="104"/>
      <c r="AP158" s="123">
        <f t="shared" si="261"/>
        <v>0</v>
      </c>
      <c r="AQ158" s="104"/>
      <c r="AR158" s="123">
        <f t="shared" si="262"/>
        <v>0</v>
      </c>
      <c r="AS158" s="104"/>
      <c r="AT158" s="123">
        <f t="shared" si="263"/>
        <v>0</v>
      </c>
      <c r="AU158" s="104"/>
      <c r="AV158" s="123">
        <f t="shared" si="264"/>
        <v>0</v>
      </c>
      <c r="AW158" s="104"/>
      <c r="AX158" s="123">
        <f t="shared" si="265"/>
        <v>0</v>
      </c>
      <c r="AY158" s="104"/>
      <c r="AZ158" s="123">
        <f t="shared" si="266"/>
        <v>0</v>
      </c>
      <c r="BA158" s="104"/>
      <c r="BB158" s="123">
        <f t="shared" si="267"/>
        <v>0</v>
      </c>
      <c r="BC158" s="104"/>
      <c r="BD158" s="123">
        <f t="shared" si="268"/>
        <v>0</v>
      </c>
      <c r="BE158" s="104"/>
      <c r="BF158" s="123">
        <f t="shared" si="269"/>
        <v>0</v>
      </c>
      <c r="BG158" s="104"/>
      <c r="BH158" s="123">
        <f t="shared" si="270"/>
        <v>0</v>
      </c>
      <c r="BI158" s="104"/>
      <c r="BJ158" s="123">
        <f t="shared" si="271"/>
        <v>0</v>
      </c>
      <c r="BK158" s="104"/>
      <c r="BL158" s="123">
        <f t="shared" si="272"/>
        <v>0</v>
      </c>
      <c r="BM158" s="104"/>
      <c r="BN158" s="123">
        <f t="shared" si="273"/>
        <v>0</v>
      </c>
      <c r="BO158" s="109"/>
      <c r="BP158" s="123">
        <f t="shared" si="274"/>
        <v>0</v>
      </c>
      <c r="BQ158" s="104"/>
      <c r="BR158" s="123">
        <f t="shared" si="275"/>
        <v>0</v>
      </c>
      <c r="BS158" s="106"/>
      <c r="BT158" s="123">
        <f t="shared" si="276"/>
        <v>0</v>
      </c>
      <c r="BU158" s="104"/>
      <c r="BV158" s="123">
        <f t="shared" si="277"/>
        <v>0</v>
      </c>
      <c r="BW158" s="104"/>
      <c r="BX158" s="123">
        <f t="shared" si="278"/>
        <v>0</v>
      </c>
      <c r="BY158" s="104"/>
      <c r="BZ158" s="123">
        <f t="shared" si="279"/>
        <v>0</v>
      </c>
      <c r="CA158" s="104"/>
      <c r="CB158" s="123">
        <f t="shared" si="280"/>
        <v>0</v>
      </c>
      <c r="CC158" s="106">
        <v>0</v>
      </c>
      <c r="CD158" s="123">
        <f t="shared" si="281"/>
        <v>0</v>
      </c>
      <c r="CE158" s="104"/>
      <c r="CF158" s="123">
        <f t="shared" si="282"/>
        <v>0</v>
      </c>
      <c r="CG158" s="106"/>
      <c r="CH158" s="123">
        <f t="shared" si="283"/>
        <v>0</v>
      </c>
      <c r="CI158" s="106"/>
      <c r="CJ158" s="123">
        <f t="shared" si="284"/>
        <v>0</v>
      </c>
      <c r="CK158" s="106"/>
      <c r="CL158" s="123">
        <f t="shared" si="285"/>
        <v>0</v>
      </c>
      <c r="CM158" s="104"/>
      <c r="CN158" s="123">
        <f t="shared" si="286"/>
        <v>0</v>
      </c>
      <c r="CO158" s="104"/>
      <c r="CP158" s="123">
        <f t="shared" si="287"/>
        <v>0</v>
      </c>
      <c r="CQ158" s="106"/>
      <c r="CR158" s="123">
        <f t="shared" si="288"/>
        <v>0</v>
      </c>
      <c r="CS158" s="104"/>
      <c r="CT158" s="123">
        <f t="shared" si="289"/>
        <v>0</v>
      </c>
      <c r="CU158" s="104"/>
      <c r="CV158" s="123">
        <f t="shared" si="290"/>
        <v>0</v>
      </c>
      <c r="CW158" s="104"/>
      <c r="CX158" s="123">
        <f t="shared" si="291"/>
        <v>0</v>
      </c>
      <c r="CY158" s="104"/>
      <c r="CZ158" s="123">
        <f t="shared" si="292"/>
        <v>0</v>
      </c>
      <c r="DA158" s="104"/>
      <c r="DB158" s="123">
        <f t="shared" si="293"/>
        <v>0</v>
      </c>
      <c r="DC158" s="104"/>
      <c r="DD158" s="123">
        <f t="shared" si="294"/>
        <v>0</v>
      </c>
      <c r="DE158" s="104"/>
      <c r="DF158" s="123">
        <f t="shared" si="295"/>
        <v>0</v>
      </c>
      <c r="DG158" s="104"/>
      <c r="DH158" s="123">
        <f t="shared" si="296"/>
        <v>0</v>
      </c>
      <c r="DI158" s="104"/>
      <c r="DJ158" s="123">
        <f t="shared" si="297"/>
        <v>0</v>
      </c>
      <c r="DK158" s="104"/>
      <c r="DL158" s="123">
        <f t="shared" si="298"/>
        <v>0</v>
      </c>
      <c r="DM158" s="104"/>
      <c r="DN158" s="123">
        <f t="shared" si="299"/>
        <v>0</v>
      </c>
      <c r="DO158" s="104"/>
      <c r="DP158" s="123">
        <f t="shared" si="300"/>
        <v>0</v>
      </c>
      <c r="DQ158" s="104"/>
      <c r="DR158" s="123">
        <f t="shared" si="301"/>
        <v>0</v>
      </c>
      <c r="DS158" s="104"/>
      <c r="DT158" s="123"/>
      <c r="DU158" s="104"/>
      <c r="DV158" s="123">
        <f t="shared" si="302"/>
        <v>0</v>
      </c>
      <c r="DW158" s="104"/>
      <c r="DX158" s="123">
        <f t="shared" si="303"/>
        <v>0</v>
      </c>
      <c r="DY158" s="104"/>
      <c r="DZ158" s="123">
        <f t="shared" si="304"/>
        <v>0</v>
      </c>
      <c r="EA158" s="110"/>
      <c r="EB158" s="123">
        <f t="shared" si="305"/>
        <v>0</v>
      </c>
      <c r="EC158" s="125"/>
      <c r="ED158" s="123">
        <f t="shared" si="306"/>
        <v>0</v>
      </c>
      <c r="EE158" s="125"/>
      <c r="EF158" s="123">
        <f t="shared" si="307"/>
        <v>0</v>
      </c>
      <c r="EG158" s="125"/>
      <c r="EH158" s="123">
        <f t="shared" si="308"/>
        <v>0</v>
      </c>
      <c r="EI158" s="112">
        <f t="shared" si="249"/>
        <v>27</v>
      </c>
      <c r="EJ158" s="112">
        <f t="shared" si="249"/>
        <v>7863559.0751520004</v>
      </c>
    </row>
    <row r="159" spans="1:140" s="160" customFormat="1" ht="18.75" hidden="1" x14ac:dyDescent="0.25">
      <c r="A159" s="95"/>
      <c r="B159" s="200" t="s">
        <v>469</v>
      </c>
      <c r="C159" s="196" t="s">
        <v>470</v>
      </c>
      <c r="D159" s="207" t="s">
        <v>471</v>
      </c>
      <c r="E159" s="98">
        <v>16026</v>
      </c>
      <c r="F159" s="98">
        <v>16828</v>
      </c>
      <c r="G159" s="202">
        <v>15.64</v>
      </c>
      <c r="H159" s="176">
        <v>3.5700000000000003E-2</v>
      </c>
      <c r="I159" s="101">
        <v>1</v>
      </c>
      <c r="J159" s="102"/>
      <c r="K159" s="161">
        <v>1.4</v>
      </c>
      <c r="L159" s="161">
        <v>1.68</v>
      </c>
      <c r="M159" s="161">
        <v>2.23</v>
      </c>
      <c r="N159" s="162">
        <v>2.57</v>
      </c>
      <c r="O159" s="104"/>
      <c r="P159" s="123"/>
      <c r="Q159" s="154"/>
      <c r="R159" s="123"/>
      <c r="S159" s="203">
        <v>60</v>
      </c>
      <c r="T159" s="204">
        <f t="shared" ref="T159:T169" si="317">(S159*$F159*$G159*((1-$H159)+$H159*$K159*$I159*T$10))</f>
        <v>16016896.323456002</v>
      </c>
      <c r="U159" s="104"/>
      <c r="V159" s="123"/>
      <c r="W159" s="104"/>
      <c r="X159" s="123"/>
      <c r="Y159" s="104"/>
      <c r="Z159" s="123"/>
      <c r="AA159" s="106"/>
      <c r="AB159" s="123"/>
      <c r="AC159" s="106"/>
      <c r="AD159" s="123"/>
      <c r="AE159" s="106"/>
      <c r="AF159" s="123"/>
      <c r="AG159" s="123"/>
      <c r="AH159" s="123"/>
      <c r="AI159" s="104"/>
      <c r="AJ159" s="123"/>
      <c r="AK159" s="104"/>
      <c r="AL159" s="123"/>
      <c r="AM159" s="104"/>
      <c r="AN159" s="123"/>
      <c r="AO159" s="104"/>
      <c r="AP159" s="123"/>
      <c r="AQ159" s="104"/>
      <c r="AR159" s="123"/>
      <c r="AS159" s="104"/>
      <c r="AT159" s="123"/>
      <c r="AU159" s="104"/>
      <c r="AV159" s="123"/>
      <c r="AW159" s="104"/>
      <c r="AX159" s="123"/>
      <c r="AY159" s="104"/>
      <c r="AZ159" s="123"/>
      <c r="BA159" s="104"/>
      <c r="BB159" s="123"/>
      <c r="BC159" s="104"/>
      <c r="BD159" s="123"/>
      <c r="BE159" s="104"/>
      <c r="BF159" s="123"/>
      <c r="BG159" s="104"/>
      <c r="BH159" s="123"/>
      <c r="BI159" s="104"/>
      <c r="BJ159" s="123"/>
      <c r="BK159" s="104"/>
      <c r="BL159" s="123"/>
      <c r="BM159" s="104"/>
      <c r="BN159" s="123"/>
      <c r="BO159" s="109"/>
      <c r="BP159" s="123"/>
      <c r="BQ159" s="104"/>
      <c r="BR159" s="123"/>
      <c r="BS159" s="106"/>
      <c r="BT159" s="123"/>
      <c r="BU159" s="104"/>
      <c r="BV159" s="123"/>
      <c r="BW159" s="104"/>
      <c r="BX159" s="123"/>
      <c r="BY159" s="104"/>
      <c r="BZ159" s="123"/>
      <c r="CA159" s="104"/>
      <c r="CB159" s="123"/>
      <c r="CC159" s="106"/>
      <c r="CD159" s="123"/>
      <c r="CE159" s="104"/>
      <c r="CF159" s="123"/>
      <c r="CG159" s="106"/>
      <c r="CH159" s="123"/>
      <c r="CI159" s="106"/>
      <c r="CJ159" s="123"/>
      <c r="CK159" s="106"/>
      <c r="CL159" s="123"/>
      <c r="CM159" s="104"/>
      <c r="CN159" s="123"/>
      <c r="CO159" s="104"/>
      <c r="CP159" s="123"/>
      <c r="CQ159" s="106"/>
      <c r="CR159" s="123"/>
      <c r="CS159" s="104"/>
      <c r="CT159" s="123"/>
      <c r="CU159" s="104"/>
      <c r="CV159" s="123"/>
      <c r="CW159" s="104"/>
      <c r="CX159" s="123"/>
      <c r="CY159" s="104"/>
      <c r="CZ159" s="123"/>
      <c r="DA159" s="104"/>
      <c r="DB159" s="123"/>
      <c r="DC159" s="104"/>
      <c r="DD159" s="123"/>
      <c r="DE159" s="104"/>
      <c r="DF159" s="123"/>
      <c r="DG159" s="104"/>
      <c r="DH159" s="123"/>
      <c r="DI159" s="104"/>
      <c r="DJ159" s="123"/>
      <c r="DK159" s="104"/>
      <c r="DL159" s="123"/>
      <c r="DM159" s="104"/>
      <c r="DN159" s="123"/>
      <c r="DO159" s="104"/>
      <c r="DP159" s="123"/>
      <c r="DQ159" s="104"/>
      <c r="DR159" s="123"/>
      <c r="DS159" s="104"/>
      <c r="DT159" s="123"/>
      <c r="DU159" s="104"/>
      <c r="DV159" s="123"/>
      <c r="DW159" s="104"/>
      <c r="DX159" s="123"/>
      <c r="DY159" s="104"/>
      <c r="DZ159" s="123"/>
      <c r="EA159" s="110"/>
      <c r="EB159" s="123"/>
      <c r="EC159" s="125"/>
      <c r="ED159" s="123"/>
      <c r="EE159" s="125"/>
      <c r="EF159" s="123"/>
      <c r="EG159" s="125"/>
      <c r="EH159" s="123"/>
      <c r="EI159" s="112">
        <f t="shared" si="249"/>
        <v>60</v>
      </c>
      <c r="EJ159" s="112">
        <f t="shared" si="249"/>
        <v>16016896.323456002</v>
      </c>
    </row>
    <row r="160" spans="1:140" s="160" customFormat="1" ht="18.75" hidden="1" x14ac:dyDescent="0.25">
      <c r="A160" s="95"/>
      <c r="B160" s="200" t="s">
        <v>472</v>
      </c>
      <c r="C160" s="196" t="s">
        <v>473</v>
      </c>
      <c r="D160" s="207" t="s">
        <v>474</v>
      </c>
      <c r="E160" s="98">
        <v>16026</v>
      </c>
      <c r="F160" s="98">
        <v>16828</v>
      </c>
      <c r="G160" s="202">
        <v>19.93</v>
      </c>
      <c r="H160" s="176">
        <v>3.5700000000000003E-2</v>
      </c>
      <c r="I160" s="101">
        <v>1</v>
      </c>
      <c r="J160" s="102"/>
      <c r="K160" s="161">
        <v>1.4</v>
      </c>
      <c r="L160" s="161">
        <v>1.68</v>
      </c>
      <c r="M160" s="161">
        <v>2.23</v>
      </c>
      <c r="N160" s="162">
        <v>2.57</v>
      </c>
      <c r="O160" s="104"/>
      <c r="P160" s="123"/>
      <c r="Q160" s="154"/>
      <c r="R160" s="123"/>
      <c r="S160" s="203">
        <v>33</v>
      </c>
      <c r="T160" s="204">
        <f t="shared" si="317"/>
        <v>11225652.752529601</v>
      </c>
      <c r="U160" s="104"/>
      <c r="V160" s="123"/>
      <c r="W160" s="104"/>
      <c r="X160" s="123"/>
      <c r="Y160" s="104"/>
      <c r="Z160" s="123"/>
      <c r="AA160" s="106"/>
      <c r="AB160" s="123"/>
      <c r="AC160" s="106"/>
      <c r="AD160" s="123"/>
      <c r="AE160" s="106"/>
      <c r="AF160" s="123"/>
      <c r="AG160" s="123"/>
      <c r="AH160" s="123"/>
      <c r="AI160" s="104"/>
      <c r="AJ160" s="123"/>
      <c r="AK160" s="104"/>
      <c r="AL160" s="123"/>
      <c r="AM160" s="104"/>
      <c r="AN160" s="123"/>
      <c r="AO160" s="104"/>
      <c r="AP160" s="123"/>
      <c r="AQ160" s="104"/>
      <c r="AR160" s="123"/>
      <c r="AS160" s="104"/>
      <c r="AT160" s="123"/>
      <c r="AU160" s="104"/>
      <c r="AV160" s="123"/>
      <c r="AW160" s="104"/>
      <c r="AX160" s="123"/>
      <c r="AY160" s="104"/>
      <c r="AZ160" s="123"/>
      <c r="BA160" s="104"/>
      <c r="BB160" s="123"/>
      <c r="BC160" s="104"/>
      <c r="BD160" s="123"/>
      <c r="BE160" s="104"/>
      <c r="BF160" s="123"/>
      <c r="BG160" s="104"/>
      <c r="BH160" s="123"/>
      <c r="BI160" s="104"/>
      <c r="BJ160" s="123"/>
      <c r="BK160" s="104"/>
      <c r="BL160" s="123"/>
      <c r="BM160" s="104"/>
      <c r="BN160" s="123"/>
      <c r="BO160" s="109"/>
      <c r="BP160" s="123"/>
      <c r="BQ160" s="104"/>
      <c r="BR160" s="123"/>
      <c r="BS160" s="106"/>
      <c r="BT160" s="123"/>
      <c r="BU160" s="104"/>
      <c r="BV160" s="123"/>
      <c r="BW160" s="104"/>
      <c r="BX160" s="123"/>
      <c r="BY160" s="104"/>
      <c r="BZ160" s="123"/>
      <c r="CA160" s="104"/>
      <c r="CB160" s="123"/>
      <c r="CC160" s="106"/>
      <c r="CD160" s="123"/>
      <c r="CE160" s="104"/>
      <c r="CF160" s="123"/>
      <c r="CG160" s="106"/>
      <c r="CH160" s="123"/>
      <c r="CI160" s="106"/>
      <c r="CJ160" s="123"/>
      <c r="CK160" s="106"/>
      <c r="CL160" s="123"/>
      <c r="CM160" s="104"/>
      <c r="CN160" s="123"/>
      <c r="CO160" s="104"/>
      <c r="CP160" s="123"/>
      <c r="CQ160" s="106"/>
      <c r="CR160" s="123"/>
      <c r="CS160" s="104"/>
      <c r="CT160" s="123"/>
      <c r="CU160" s="104"/>
      <c r="CV160" s="123"/>
      <c r="CW160" s="104"/>
      <c r="CX160" s="123"/>
      <c r="CY160" s="104"/>
      <c r="CZ160" s="123"/>
      <c r="DA160" s="104"/>
      <c r="DB160" s="123"/>
      <c r="DC160" s="104"/>
      <c r="DD160" s="123"/>
      <c r="DE160" s="104"/>
      <c r="DF160" s="123"/>
      <c r="DG160" s="104"/>
      <c r="DH160" s="123"/>
      <c r="DI160" s="104"/>
      <c r="DJ160" s="123"/>
      <c r="DK160" s="104"/>
      <c r="DL160" s="123"/>
      <c r="DM160" s="104"/>
      <c r="DN160" s="123"/>
      <c r="DO160" s="104"/>
      <c r="DP160" s="123"/>
      <c r="DQ160" s="104"/>
      <c r="DR160" s="123"/>
      <c r="DS160" s="104"/>
      <c r="DT160" s="123"/>
      <c r="DU160" s="104"/>
      <c r="DV160" s="123"/>
      <c r="DW160" s="104"/>
      <c r="DX160" s="123"/>
      <c r="DY160" s="104"/>
      <c r="DZ160" s="123"/>
      <c r="EA160" s="110"/>
      <c r="EB160" s="123"/>
      <c r="EC160" s="125"/>
      <c r="ED160" s="123"/>
      <c r="EE160" s="125"/>
      <c r="EF160" s="123"/>
      <c r="EG160" s="125"/>
      <c r="EH160" s="123"/>
      <c r="EI160" s="112">
        <f t="shared" si="249"/>
        <v>33</v>
      </c>
      <c r="EJ160" s="112">
        <f t="shared" si="249"/>
        <v>11225652.752529601</v>
      </c>
    </row>
    <row r="161" spans="1:140" s="160" customFormat="1" ht="47.25" hidden="1" customHeight="1" x14ac:dyDescent="0.25">
      <c r="A161" s="95"/>
      <c r="B161" s="132">
        <v>102</v>
      </c>
      <c r="C161" s="196" t="s">
        <v>475</v>
      </c>
      <c r="D161" s="193" t="s">
        <v>476</v>
      </c>
      <c r="E161" s="98">
        <v>16026</v>
      </c>
      <c r="F161" s="98">
        <v>16828</v>
      </c>
      <c r="G161" s="196">
        <v>19.62</v>
      </c>
      <c r="H161" s="176">
        <v>4.9599999999999998E-2</v>
      </c>
      <c r="I161" s="101">
        <v>1</v>
      </c>
      <c r="J161" s="102"/>
      <c r="K161" s="161">
        <v>1.4</v>
      </c>
      <c r="L161" s="161">
        <v>1.68</v>
      </c>
      <c r="M161" s="161">
        <v>2.23</v>
      </c>
      <c r="N161" s="162">
        <v>2.57</v>
      </c>
      <c r="O161" s="104"/>
      <c r="P161" s="123">
        <f t="shared" si="250"/>
        <v>0</v>
      </c>
      <c r="Q161" s="154"/>
      <c r="R161" s="123">
        <f t="shared" si="251"/>
        <v>0</v>
      </c>
      <c r="S161" s="106">
        <v>84</v>
      </c>
      <c r="T161" s="123">
        <f t="shared" si="310"/>
        <v>28059466.642099205</v>
      </c>
      <c r="U161" s="104"/>
      <c r="V161" s="123">
        <f t="shared" si="252"/>
        <v>0</v>
      </c>
      <c r="W161" s="104"/>
      <c r="X161" s="123">
        <f t="shared" si="253"/>
        <v>0</v>
      </c>
      <c r="Y161" s="104"/>
      <c r="Z161" s="123">
        <f t="shared" si="254"/>
        <v>0</v>
      </c>
      <c r="AA161" s="106"/>
      <c r="AB161" s="123">
        <f t="shared" si="255"/>
        <v>0</v>
      </c>
      <c r="AC161" s="106"/>
      <c r="AD161" s="123">
        <f t="shared" si="311"/>
        <v>0</v>
      </c>
      <c r="AE161" s="106">
        <v>2</v>
      </c>
      <c r="AF161" s="123">
        <f t="shared" si="256"/>
        <v>677180.36846591998</v>
      </c>
      <c r="AG161" s="123"/>
      <c r="AH161" s="123">
        <f t="shared" si="257"/>
        <v>0</v>
      </c>
      <c r="AI161" s="104"/>
      <c r="AJ161" s="123">
        <f t="shared" si="258"/>
        <v>0</v>
      </c>
      <c r="AK161" s="104"/>
      <c r="AL161" s="123">
        <f t="shared" si="259"/>
        <v>0</v>
      </c>
      <c r="AM161" s="104"/>
      <c r="AN161" s="123">
        <f t="shared" si="260"/>
        <v>0</v>
      </c>
      <c r="AO161" s="104"/>
      <c r="AP161" s="123">
        <f t="shared" si="261"/>
        <v>0</v>
      </c>
      <c r="AQ161" s="104"/>
      <c r="AR161" s="123">
        <f t="shared" si="262"/>
        <v>0</v>
      </c>
      <c r="AS161" s="104"/>
      <c r="AT161" s="123">
        <f t="shared" si="263"/>
        <v>0</v>
      </c>
      <c r="AU161" s="104"/>
      <c r="AV161" s="123">
        <f t="shared" si="264"/>
        <v>0</v>
      </c>
      <c r="AW161" s="104"/>
      <c r="AX161" s="123">
        <f t="shared" si="265"/>
        <v>0</v>
      </c>
      <c r="AY161" s="104"/>
      <c r="AZ161" s="123">
        <f t="shared" si="266"/>
        <v>0</v>
      </c>
      <c r="BA161" s="104"/>
      <c r="BB161" s="123">
        <f t="shared" si="267"/>
        <v>0</v>
      </c>
      <c r="BC161" s="104"/>
      <c r="BD161" s="123">
        <f t="shared" si="268"/>
        <v>0</v>
      </c>
      <c r="BE161" s="104"/>
      <c r="BF161" s="123">
        <f t="shared" si="269"/>
        <v>0</v>
      </c>
      <c r="BG161" s="104"/>
      <c r="BH161" s="123">
        <f t="shared" si="270"/>
        <v>0</v>
      </c>
      <c r="BI161" s="104"/>
      <c r="BJ161" s="123">
        <f t="shared" si="271"/>
        <v>0</v>
      </c>
      <c r="BK161" s="104"/>
      <c r="BL161" s="123">
        <f t="shared" si="272"/>
        <v>0</v>
      </c>
      <c r="BM161" s="104"/>
      <c r="BN161" s="123">
        <f t="shared" si="273"/>
        <v>0</v>
      </c>
      <c r="BO161" s="109"/>
      <c r="BP161" s="123">
        <f t="shared" si="274"/>
        <v>0</v>
      </c>
      <c r="BQ161" s="104"/>
      <c r="BR161" s="123">
        <f t="shared" si="275"/>
        <v>0</v>
      </c>
      <c r="BS161" s="106"/>
      <c r="BT161" s="123">
        <f t="shared" si="276"/>
        <v>0</v>
      </c>
      <c r="BU161" s="104"/>
      <c r="BV161" s="123">
        <f t="shared" si="277"/>
        <v>0</v>
      </c>
      <c r="BW161" s="104"/>
      <c r="BX161" s="123">
        <f t="shared" si="278"/>
        <v>0</v>
      </c>
      <c r="BY161" s="104"/>
      <c r="BZ161" s="123">
        <f t="shared" si="279"/>
        <v>0</v>
      </c>
      <c r="CA161" s="104"/>
      <c r="CB161" s="123">
        <f t="shared" si="280"/>
        <v>0</v>
      </c>
      <c r="CC161" s="106">
        <v>0</v>
      </c>
      <c r="CD161" s="123">
        <f t="shared" si="281"/>
        <v>0</v>
      </c>
      <c r="CE161" s="104"/>
      <c r="CF161" s="123">
        <f t="shared" si="282"/>
        <v>0</v>
      </c>
      <c r="CG161" s="106"/>
      <c r="CH161" s="123">
        <f t="shared" si="283"/>
        <v>0</v>
      </c>
      <c r="CI161" s="106"/>
      <c r="CJ161" s="123">
        <f t="shared" si="284"/>
        <v>0</v>
      </c>
      <c r="CK161" s="106"/>
      <c r="CL161" s="123">
        <f t="shared" si="285"/>
        <v>0</v>
      </c>
      <c r="CM161" s="104"/>
      <c r="CN161" s="123">
        <f t="shared" si="286"/>
        <v>0</v>
      </c>
      <c r="CO161" s="104"/>
      <c r="CP161" s="123">
        <f t="shared" si="287"/>
        <v>0</v>
      </c>
      <c r="CQ161" s="106"/>
      <c r="CR161" s="123">
        <f t="shared" si="288"/>
        <v>0</v>
      </c>
      <c r="CS161" s="104"/>
      <c r="CT161" s="123">
        <f t="shared" si="289"/>
        <v>0</v>
      </c>
      <c r="CU161" s="104"/>
      <c r="CV161" s="123">
        <f t="shared" si="290"/>
        <v>0</v>
      </c>
      <c r="CW161" s="104"/>
      <c r="CX161" s="123">
        <f t="shared" si="291"/>
        <v>0</v>
      </c>
      <c r="CY161" s="104"/>
      <c r="CZ161" s="123">
        <f t="shared" si="292"/>
        <v>0</v>
      </c>
      <c r="DA161" s="104"/>
      <c r="DB161" s="123">
        <f t="shared" si="293"/>
        <v>0</v>
      </c>
      <c r="DC161" s="104"/>
      <c r="DD161" s="123">
        <f t="shared" si="294"/>
        <v>0</v>
      </c>
      <c r="DE161" s="104"/>
      <c r="DF161" s="123">
        <f t="shared" si="295"/>
        <v>0</v>
      </c>
      <c r="DG161" s="104"/>
      <c r="DH161" s="123">
        <f t="shared" si="296"/>
        <v>0</v>
      </c>
      <c r="DI161" s="104"/>
      <c r="DJ161" s="123">
        <f t="shared" si="297"/>
        <v>0</v>
      </c>
      <c r="DK161" s="104"/>
      <c r="DL161" s="123">
        <f t="shared" si="298"/>
        <v>0</v>
      </c>
      <c r="DM161" s="104"/>
      <c r="DN161" s="123">
        <f t="shared" si="299"/>
        <v>0</v>
      </c>
      <c r="DO161" s="104"/>
      <c r="DP161" s="123">
        <f t="shared" si="300"/>
        <v>0</v>
      </c>
      <c r="DQ161" s="104"/>
      <c r="DR161" s="123">
        <f t="shared" si="301"/>
        <v>0</v>
      </c>
      <c r="DS161" s="104"/>
      <c r="DT161" s="123"/>
      <c r="DU161" s="104"/>
      <c r="DV161" s="123">
        <f t="shared" si="302"/>
        <v>0</v>
      </c>
      <c r="DW161" s="104"/>
      <c r="DX161" s="123">
        <f t="shared" si="303"/>
        <v>0</v>
      </c>
      <c r="DY161" s="104"/>
      <c r="DZ161" s="123">
        <f t="shared" si="304"/>
        <v>0</v>
      </c>
      <c r="EA161" s="110"/>
      <c r="EB161" s="123">
        <f t="shared" si="305"/>
        <v>0</v>
      </c>
      <c r="EC161" s="125"/>
      <c r="ED161" s="123">
        <f t="shared" si="306"/>
        <v>0</v>
      </c>
      <c r="EE161" s="125"/>
      <c r="EF161" s="123">
        <f t="shared" si="307"/>
        <v>0</v>
      </c>
      <c r="EG161" s="125"/>
      <c r="EH161" s="123">
        <f t="shared" si="308"/>
        <v>0</v>
      </c>
      <c r="EI161" s="112">
        <f t="shared" si="249"/>
        <v>86</v>
      </c>
      <c r="EJ161" s="112">
        <f t="shared" si="249"/>
        <v>28736647.010565124</v>
      </c>
    </row>
    <row r="162" spans="1:140" s="160" customFormat="1" ht="18.75" hidden="1" x14ac:dyDescent="0.25">
      <c r="A162" s="95"/>
      <c r="B162" s="200" t="s">
        <v>477</v>
      </c>
      <c r="C162" s="196" t="s">
        <v>478</v>
      </c>
      <c r="D162" s="201" t="s">
        <v>479</v>
      </c>
      <c r="E162" s="98">
        <v>16026</v>
      </c>
      <c r="F162" s="98">
        <v>16828</v>
      </c>
      <c r="G162" s="202">
        <v>18.690000000000001</v>
      </c>
      <c r="H162" s="176">
        <v>4.9599999999999998E-2</v>
      </c>
      <c r="I162" s="101">
        <v>1</v>
      </c>
      <c r="J162" s="102"/>
      <c r="K162" s="161">
        <v>1.4</v>
      </c>
      <c r="L162" s="161">
        <v>1.68</v>
      </c>
      <c r="M162" s="161">
        <v>2.23</v>
      </c>
      <c r="N162" s="162">
        <v>2.57</v>
      </c>
      <c r="O162" s="104"/>
      <c r="P162" s="123"/>
      <c r="Q162" s="154"/>
      <c r="R162" s="123"/>
      <c r="S162" s="203">
        <v>169</v>
      </c>
      <c r="T162" s="204">
        <f t="shared" si="317"/>
        <v>54207646.367347211</v>
      </c>
      <c r="U162" s="104"/>
      <c r="V162" s="123"/>
      <c r="W162" s="104"/>
      <c r="X162" s="123"/>
      <c r="Y162" s="104"/>
      <c r="Z162" s="123"/>
      <c r="AA162" s="106"/>
      <c r="AB162" s="123"/>
      <c r="AC162" s="106"/>
      <c r="AD162" s="123"/>
      <c r="AE162" s="203">
        <v>6</v>
      </c>
      <c r="AF162" s="204">
        <f t="shared" ref="AF162:AF163" si="318">(AE162*$F162*$G162*((1-$H162)+$H162*$L162*$I162*AF$10))</f>
        <v>1950739.75627776</v>
      </c>
      <c r="AG162" s="123"/>
      <c r="AH162" s="123"/>
      <c r="AI162" s="104"/>
      <c r="AJ162" s="123"/>
      <c r="AK162" s="104"/>
      <c r="AL162" s="123"/>
      <c r="AM162" s="104"/>
      <c r="AN162" s="123"/>
      <c r="AO162" s="104"/>
      <c r="AP162" s="123"/>
      <c r="AQ162" s="104"/>
      <c r="AR162" s="123"/>
      <c r="AS162" s="104"/>
      <c r="AT162" s="123"/>
      <c r="AU162" s="104"/>
      <c r="AV162" s="123"/>
      <c r="AW162" s="104"/>
      <c r="AX162" s="123"/>
      <c r="AY162" s="104"/>
      <c r="AZ162" s="123"/>
      <c r="BA162" s="104"/>
      <c r="BB162" s="123"/>
      <c r="BC162" s="104"/>
      <c r="BD162" s="123"/>
      <c r="BE162" s="104"/>
      <c r="BF162" s="123"/>
      <c r="BG162" s="104"/>
      <c r="BH162" s="123"/>
      <c r="BI162" s="104"/>
      <c r="BJ162" s="123"/>
      <c r="BK162" s="104"/>
      <c r="BL162" s="123"/>
      <c r="BM162" s="104"/>
      <c r="BN162" s="123"/>
      <c r="BO162" s="109"/>
      <c r="BP162" s="123"/>
      <c r="BQ162" s="104"/>
      <c r="BR162" s="123"/>
      <c r="BS162" s="106"/>
      <c r="BT162" s="123"/>
      <c r="BU162" s="104"/>
      <c r="BV162" s="123"/>
      <c r="BW162" s="104"/>
      <c r="BX162" s="123"/>
      <c r="BY162" s="104"/>
      <c r="BZ162" s="123"/>
      <c r="CA162" s="104"/>
      <c r="CB162" s="123"/>
      <c r="CC162" s="106"/>
      <c r="CD162" s="123"/>
      <c r="CE162" s="104"/>
      <c r="CF162" s="123"/>
      <c r="CG162" s="106"/>
      <c r="CH162" s="123"/>
      <c r="CI162" s="106"/>
      <c r="CJ162" s="123"/>
      <c r="CK162" s="106"/>
      <c r="CL162" s="123"/>
      <c r="CM162" s="104"/>
      <c r="CN162" s="123"/>
      <c r="CO162" s="104"/>
      <c r="CP162" s="123"/>
      <c r="CQ162" s="106"/>
      <c r="CR162" s="123"/>
      <c r="CS162" s="104"/>
      <c r="CT162" s="123"/>
      <c r="CU162" s="104"/>
      <c r="CV162" s="123"/>
      <c r="CW162" s="104"/>
      <c r="CX162" s="123"/>
      <c r="CY162" s="104"/>
      <c r="CZ162" s="123"/>
      <c r="DA162" s="104"/>
      <c r="DB162" s="123"/>
      <c r="DC162" s="104"/>
      <c r="DD162" s="123"/>
      <c r="DE162" s="104"/>
      <c r="DF162" s="123"/>
      <c r="DG162" s="104"/>
      <c r="DH162" s="123"/>
      <c r="DI162" s="104"/>
      <c r="DJ162" s="123"/>
      <c r="DK162" s="104"/>
      <c r="DL162" s="123"/>
      <c r="DM162" s="104"/>
      <c r="DN162" s="123"/>
      <c r="DO162" s="104"/>
      <c r="DP162" s="123"/>
      <c r="DQ162" s="104"/>
      <c r="DR162" s="123"/>
      <c r="DS162" s="104"/>
      <c r="DT162" s="123"/>
      <c r="DU162" s="104"/>
      <c r="DV162" s="123"/>
      <c r="DW162" s="104"/>
      <c r="DX162" s="123"/>
      <c r="DY162" s="104"/>
      <c r="DZ162" s="123"/>
      <c r="EA162" s="110"/>
      <c r="EB162" s="123"/>
      <c r="EC162" s="125"/>
      <c r="ED162" s="123"/>
      <c r="EE162" s="125"/>
      <c r="EF162" s="123"/>
      <c r="EG162" s="125"/>
      <c r="EH162" s="123"/>
      <c r="EI162" s="112">
        <f t="shared" si="249"/>
        <v>175</v>
      </c>
      <c r="EJ162" s="112">
        <f t="shared" si="249"/>
        <v>56158386.123624973</v>
      </c>
    </row>
    <row r="163" spans="1:140" s="160" customFormat="1" ht="18.75" hidden="1" x14ac:dyDescent="0.25">
      <c r="A163" s="95"/>
      <c r="B163" s="200" t="s">
        <v>480</v>
      </c>
      <c r="C163" s="196" t="s">
        <v>481</v>
      </c>
      <c r="D163" s="201" t="s">
        <v>482</v>
      </c>
      <c r="E163" s="98">
        <v>16026</v>
      </c>
      <c r="F163" s="98">
        <v>16828</v>
      </c>
      <c r="G163" s="202">
        <v>20.99</v>
      </c>
      <c r="H163" s="176">
        <v>4.9599999999999998E-2</v>
      </c>
      <c r="I163" s="101">
        <v>1</v>
      </c>
      <c r="J163" s="102"/>
      <c r="K163" s="161">
        <v>1.4</v>
      </c>
      <c r="L163" s="161">
        <v>1.68</v>
      </c>
      <c r="M163" s="161">
        <v>2.23</v>
      </c>
      <c r="N163" s="162">
        <v>2.57</v>
      </c>
      <c r="O163" s="104"/>
      <c r="P163" s="123"/>
      <c r="Q163" s="154"/>
      <c r="R163" s="123"/>
      <c r="S163" s="203">
        <v>115</v>
      </c>
      <c r="T163" s="204">
        <f t="shared" si="317"/>
        <v>41426173.913152002</v>
      </c>
      <c r="U163" s="104"/>
      <c r="V163" s="123"/>
      <c r="W163" s="104"/>
      <c r="X163" s="123"/>
      <c r="Y163" s="104"/>
      <c r="Z163" s="123"/>
      <c r="AA163" s="106"/>
      <c r="AB163" s="123"/>
      <c r="AC163" s="106"/>
      <c r="AD163" s="123"/>
      <c r="AE163" s="203">
        <v>3</v>
      </c>
      <c r="AF163" s="204">
        <f t="shared" si="318"/>
        <v>1095399.3441484799</v>
      </c>
      <c r="AG163" s="123"/>
      <c r="AH163" s="123"/>
      <c r="AI163" s="104"/>
      <c r="AJ163" s="123"/>
      <c r="AK163" s="104"/>
      <c r="AL163" s="123"/>
      <c r="AM163" s="104"/>
      <c r="AN163" s="123"/>
      <c r="AO163" s="104"/>
      <c r="AP163" s="123"/>
      <c r="AQ163" s="104"/>
      <c r="AR163" s="123"/>
      <c r="AS163" s="104"/>
      <c r="AT163" s="123"/>
      <c r="AU163" s="104"/>
      <c r="AV163" s="123"/>
      <c r="AW163" s="104"/>
      <c r="AX163" s="123"/>
      <c r="AY163" s="104"/>
      <c r="AZ163" s="123"/>
      <c r="BA163" s="104"/>
      <c r="BB163" s="123"/>
      <c r="BC163" s="104"/>
      <c r="BD163" s="123"/>
      <c r="BE163" s="104"/>
      <c r="BF163" s="123"/>
      <c r="BG163" s="104"/>
      <c r="BH163" s="123"/>
      <c r="BI163" s="104"/>
      <c r="BJ163" s="123"/>
      <c r="BK163" s="104"/>
      <c r="BL163" s="123"/>
      <c r="BM163" s="104"/>
      <c r="BN163" s="123"/>
      <c r="BO163" s="109"/>
      <c r="BP163" s="123"/>
      <c r="BQ163" s="104"/>
      <c r="BR163" s="123"/>
      <c r="BS163" s="106"/>
      <c r="BT163" s="123"/>
      <c r="BU163" s="104"/>
      <c r="BV163" s="123"/>
      <c r="BW163" s="104"/>
      <c r="BX163" s="123"/>
      <c r="BY163" s="104"/>
      <c r="BZ163" s="123"/>
      <c r="CA163" s="104"/>
      <c r="CB163" s="123"/>
      <c r="CC163" s="106"/>
      <c r="CD163" s="123"/>
      <c r="CE163" s="104"/>
      <c r="CF163" s="123"/>
      <c r="CG163" s="106"/>
      <c r="CH163" s="123"/>
      <c r="CI163" s="106"/>
      <c r="CJ163" s="123"/>
      <c r="CK163" s="106"/>
      <c r="CL163" s="123"/>
      <c r="CM163" s="104"/>
      <c r="CN163" s="123"/>
      <c r="CO163" s="104"/>
      <c r="CP163" s="123"/>
      <c r="CQ163" s="106"/>
      <c r="CR163" s="123"/>
      <c r="CS163" s="104"/>
      <c r="CT163" s="123"/>
      <c r="CU163" s="104"/>
      <c r="CV163" s="123"/>
      <c r="CW163" s="104"/>
      <c r="CX163" s="123"/>
      <c r="CY163" s="104"/>
      <c r="CZ163" s="123"/>
      <c r="DA163" s="104"/>
      <c r="DB163" s="123"/>
      <c r="DC163" s="104"/>
      <c r="DD163" s="123"/>
      <c r="DE163" s="104"/>
      <c r="DF163" s="123"/>
      <c r="DG163" s="104"/>
      <c r="DH163" s="123"/>
      <c r="DI163" s="104"/>
      <c r="DJ163" s="123"/>
      <c r="DK163" s="104"/>
      <c r="DL163" s="123"/>
      <c r="DM163" s="104"/>
      <c r="DN163" s="123"/>
      <c r="DO163" s="104"/>
      <c r="DP163" s="123"/>
      <c r="DQ163" s="104"/>
      <c r="DR163" s="123"/>
      <c r="DS163" s="104"/>
      <c r="DT163" s="123"/>
      <c r="DU163" s="104"/>
      <c r="DV163" s="123"/>
      <c r="DW163" s="104"/>
      <c r="DX163" s="123"/>
      <c r="DY163" s="104"/>
      <c r="DZ163" s="123"/>
      <c r="EA163" s="110"/>
      <c r="EB163" s="123"/>
      <c r="EC163" s="125"/>
      <c r="ED163" s="123"/>
      <c r="EE163" s="125"/>
      <c r="EF163" s="123"/>
      <c r="EG163" s="125"/>
      <c r="EH163" s="123"/>
      <c r="EI163" s="112">
        <f t="shared" si="249"/>
        <v>118</v>
      </c>
      <c r="EJ163" s="112">
        <f t="shared" si="249"/>
        <v>42521573.257300481</v>
      </c>
    </row>
    <row r="164" spans="1:140" s="160" customFormat="1" ht="47.25" hidden="1" customHeight="1" x14ac:dyDescent="0.25">
      <c r="A164" s="95"/>
      <c r="B164" s="132">
        <v>103</v>
      </c>
      <c r="C164" s="196" t="s">
        <v>483</v>
      </c>
      <c r="D164" s="96" t="s">
        <v>484</v>
      </c>
      <c r="E164" s="98">
        <v>16026</v>
      </c>
      <c r="F164" s="98">
        <v>16828</v>
      </c>
      <c r="G164" s="196">
        <v>24.93</v>
      </c>
      <c r="H164" s="176">
        <v>7.4899999999999994E-2</v>
      </c>
      <c r="I164" s="101">
        <v>1</v>
      </c>
      <c r="J164" s="102"/>
      <c r="K164" s="161">
        <v>1.4</v>
      </c>
      <c r="L164" s="161">
        <v>1.68</v>
      </c>
      <c r="M164" s="161">
        <v>2.23</v>
      </c>
      <c r="N164" s="162">
        <v>2.57</v>
      </c>
      <c r="O164" s="104"/>
      <c r="P164" s="123">
        <f t="shared" si="250"/>
        <v>0</v>
      </c>
      <c r="Q164" s="154"/>
      <c r="R164" s="123">
        <f t="shared" si="251"/>
        <v>0</v>
      </c>
      <c r="S164" s="106">
        <v>82</v>
      </c>
      <c r="T164" s="123">
        <f t="shared" si="310"/>
        <v>35150019.4934856</v>
      </c>
      <c r="U164" s="104"/>
      <c r="V164" s="123">
        <f t="shared" si="252"/>
        <v>0</v>
      </c>
      <c r="W164" s="104"/>
      <c r="X164" s="123">
        <f t="shared" si="253"/>
        <v>0</v>
      </c>
      <c r="Y164" s="104"/>
      <c r="Z164" s="123">
        <f t="shared" si="254"/>
        <v>0</v>
      </c>
      <c r="AA164" s="106"/>
      <c r="AB164" s="123">
        <f t="shared" si="255"/>
        <v>0</v>
      </c>
      <c r="AC164" s="106"/>
      <c r="AD164" s="123">
        <f t="shared" si="311"/>
        <v>0</v>
      </c>
      <c r="AE164" s="106"/>
      <c r="AF164" s="123">
        <f t="shared" si="256"/>
        <v>0</v>
      </c>
      <c r="AG164" s="123"/>
      <c r="AH164" s="123">
        <f t="shared" si="257"/>
        <v>0</v>
      </c>
      <c r="AI164" s="104"/>
      <c r="AJ164" s="123">
        <f t="shared" si="258"/>
        <v>0</v>
      </c>
      <c r="AK164" s="104"/>
      <c r="AL164" s="123">
        <f t="shared" si="259"/>
        <v>0</v>
      </c>
      <c r="AM164" s="104"/>
      <c r="AN164" s="123">
        <f t="shared" si="260"/>
        <v>0</v>
      </c>
      <c r="AO164" s="104"/>
      <c r="AP164" s="123">
        <f t="shared" si="261"/>
        <v>0</v>
      </c>
      <c r="AQ164" s="104"/>
      <c r="AR164" s="123">
        <f t="shared" si="262"/>
        <v>0</v>
      </c>
      <c r="AS164" s="104"/>
      <c r="AT164" s="123">
        <f t="shared" si="263"/>
        <v>0</v>
      </c>
      <c r="AU164" s="104"/>
      <c r="AV164" s="123">
        <f t="shared" si="264"/>
        <v>0</v>
      </c>
      <c r="AW164" s="104"/>
      <c r="AX164" s="123">
        <f t="shared" si="265"/>
        <v>0</v>
      </c>
      <c r="AY164" s="104"/>
      <c r="AZ164" s="123">
        <f t="shared" si="266"/>
        <v>0</v>
      </c>
      <c r="BA164" s="104"/>
      <c r="BB164" s="123">
        <f t="shared" si="267"/>
        <v>0</v>
      </c>
      <c r="BC164" s="104"/>
      <c r="BD164" s="123">
        <f t="shared" si="268"/>
        <v>0</v>
      </c>
      <c r="BE164" s="104"/>
      <c r="BF164" s="123">
        <f t="shared" si="269"/>
        <v>0</v>
      </c>
      <c r="BG164" s="104"/>
      <c r="BH164" s="123">
        <f t="shared" si="270"/>
        <v>0</v>
      </c>
      <c r="BI164" s="104"/>
      <c r="BJ164" s="123">
        <f t="shared" si="271"/>
        <v>0</v>
      </c>
      <c r="BK164" s="104"/>
      <c r="BL164" s="123">
        <f t="shared" si="272"/>
        <v>0</v>
      </c>
      <c r="BM164" s="104"/>
      <c r="BN164" s="123">
        <f t="shared" si="273"/>
        <v>0</v>
      </c>
      <c r="BO164" s="109"/>
      <c r="BP164" s="123">
        <f t="shared" si="274"/>
        <v>0</v>
      </c>
      <c r="BQ164" s="104"/>
      <c r="BR164" s="123">
        <f t="shared" si="275"/>
        <v>0</v>
      </c>
      <c r="BS164" s="106"/>
      <c r="BT164" s="123">
        <f t="shared" si="276"/>
        <v>0</v>
      </c>
      <c r="BU164" s="104"/>
      <c r="BV164" s="123">
        <f t="shared" si="277"/>
        <v>0</v>
      </c>
      <c r="BW164" s="104"/>
      <c r="BX164" s="123">
        <f t="shared" si="278"/>
        <v>0</v>
      </c>
      <c r="BY164" s="104"/>
      <c r="BZ164" s="123">
        <f t="shared" si="279"/>
        <v>0</v>
      </c>
      <c r="CA164" s="104"/>
      <c r="CB164" s="123">
        <f t="shared" si="280"/>
        <v>0</v>
      </c>
      <c r="CC164" s="106">
        <v>0</v>
      </c>
      <c r="CD164" s="123">
        <f t="shared" si="281"/>
        <v>0</v>
      </c>
      <c r="CE164" s="104"/>
      <c r="CF164" s="123">
        <f t="shared" si="282"/>
        <v>0</v>
      </c>
      <c r="CG164" s="106"/>
      <c r="CH164" s="123">
        <f t="shared" si="283"/>
        <v>0</v>
      </c>
      <c r="CI164" s="106"/>
      <c r="CJ164" s="123">
        <f t="shared" si="284"/>
        <v>0</v>
      </c>
      <c r="CK164" s="106"/>
      <c r="CL164" s="123">
        <f t="shared" si="285"/>
        <v>0</v>
      </c>
      <c r="CM164" s="104"/>
      <c r="CN164" s="123">
        <f t="shared" si="286"/>
        <v>0</v>
      </c>
      <c r="CO164" s="104"/>
      <c r="CP164" s="123">
        <f t="shared" si="287"/>
        <v>0</v>
      </c>
      <c r="CQ164" s="106"/>
      <c r="CR164" s="123">
        <f t="shared" si="288"/>
        <v>0</v>
      </c>
      <c r="CS164" s="104"/>
      <c r="CT164" s="123">
        <f t="shared" si="289"/>
        <v>0</v>
      </c>
      <c r="CU164" s="104"/>
      <c r="CV164" s="123">
        <f t="shared" si="290"/>
        <v>0</v>
      </c>
      <c r="CW164" s="104"/>
      <c r="CX164" s="123">
        <f t="shared" si="291"/>
        <v>0</v>
      </c>
      <c r="CY164" s="104"/>
      <c r="CZ164" s="123">
        <f t="shared" si="292"/>
        <v>0</v>
      </c>
      <c r="DA164" s="104"/>
      <c r="DB164" s="123">
        <f t="shared" si="293"/>
        <v>0</v>
      </c>
      <c r="DC164" s="104"/>
      <c r="DD164" s="123">
        <f t="shared" si="294"/>
        <v>0</v>
      </c>
      <c r="DE164" s="104"/>
      <c r="DF164" s="123">
        <f t="shared" si="295"/>
        <v>0</v>
      </c>
      <c r="DG164" s="104"/>
      <c r="DH164" s="123">
        <f t="shared" si="296"/>
        <v>0</v>
      </c>
      <c r="DI164" s="104"/>
      <c r="DJ164" s="123">
        <f t="shared" si="297"/>
        <v>0</v>
      </c>
      <c r="DK164" s="104"/>
      <c r="DL164" s="123">
        <f t="shared" si="298"/>
        <v>0</v>
      </c>
      <c r="DM164" s="104"/>
      <c r="DN164" s="123">
        <f t="shared" si="299"/>
        <v>0</v>
      </c>
      <c r="DO164" s="104"/>
      <c r="DP164" s="123">
        <f t="shared" si="300"/>
        <v>0</v>
      </c>
      <c r="DQ164" s="104"/>
      <c r="DR164" s="123">
        <f t="shared" si="301"/>
        <v>0</v>
      </c>
      <c r="DS164" s="104"/>
      <c r="DT164" s="123"/>
      <c r="DU164" s="104"/>
      <c r="DV164" s="123">
        <f t="shared" si="302"/>
        <v>0</v>
      </c>
      <c r="DW164" s="104"/>
      <c r="DX164" s="123">
        <f t="shared" si="303"/>
        <v>0</v>
      </c>
      <c r="DY164" s="104"/>
      <c r="DZ164" s="123">
        <f t="shared" si="304"/>
        <v>0</v>
      </c>
      <c r="EA164" s="110"/>
      <c r="EB164" s="123">
        <f t="shared" si="305"/>
        <v>0</v>
      </c>
      <c r="EC164" s="125"/>
      <c r="ED164" s="123">
        <f t="shared" si="306"/>
        <v>0</v>
      </c>
      <c r="EE164" s="125"/>
      <c r="EF164" s="123">
        <f t="shared" si="307"/>
        <v>0</v>
      </c>
      <c r="EG164" s="125"/>
      <c r="EH164" s="123">
        <f t="shared" si="308"/>
        <v>0</v>
      </c>
      <c r="EI164" s="112">
        <f t="shared" si="249"/>
        <v>82</v>
      </c>
      <c r="EJ164" s="112">
        <f t="shared" si="249"/>
        <v>35150019.4934856</v>
      </c>
    </row>
    <row r="165" spans="1:140" s="160" customFormat="1" ht="18.75" hidden="1" x14ac:dyDescent="0.25">
      <c r="A165" s="95"/>
      <c r="B165" s="200" t="s">
        <v>485</v>
      </c>
      <c r="C165" s="196" t="s">
        <v>486</v>
      </c>
      <c r="D165" s="201" t="s">
        <v>487</v>
      </c>
      <c r="E165" s="98">
        <v>16026</v>
      </c>
      <c r="F165" s="98">
        <v>16828</v>
      </c>
      <c r="G165" s="202">
        <v>22.04</v>
      </c>
      <c r="H165" s="176">
        <v>7.4899999999999994E-2</v>
      </c>
      <c r="I165" s="101">
        <v>1</v>
      </c>
      <c r="J165" s="102"/>
      <c r="K165" s="161">
        <v>1.4</v>
      </c>
      <c r="L165" s="161">
        <v>1.68</v>
      </c>
      <c r="M165" s="161">
        <v>2.23</v>
      </c>
      <c r="N165" s="162">
        <v>2.57</v>
      </c>
      <c r="O165" s="104"/>
      <c r="P165" s="123"/>
      <c r="Q165" s="154"/>
      <c r="R165" s="123"/>
      <c r="S165" s="203">
        <v>102</v>
      </c>
      <c r="T165" s="204">
        <f t="shared" si="317"/>
        <v>38964097.719590403</v>
      </c>
      <c r="U165" s="104"/>
      <c r="V165" s="123"/>
      <c r="W165" s="104"/>
      <c r="X165" s="123"/>
      <c r="Y165" s="104"/>
      <c r="Z165" s="123"/>
      <c r="AA165" s="106"/>
      <c r="AB165" s="123"/>
      <c r="AC165" s="106"/>
      <c r="AD165" s="123"/>
      <c r="AE165" s="106"/>
      <c r="AF165" s="123"/>
      <c r="AG165" s="123"/>
      <c r="AH165" s="123"/>
      <c r="AI165" s="104"/>
      <c r="AJ165" s="123"/>
      <c r="AK165" s="104"/>
      <c r="AL165" s="123"/>
      <c r="AM165" s="104"/>
      <c r="AN165" s="123"/>
      <c r="AO165" s="104"/>
      <c r="AP165" s="123"/>
      <c r="AQ165" s="104"/>
      <c r="AR165" s="123"/>
      <c r="AS165" s="104"/>
      <c r="AT165" s="123"/>
      <c r="AU165" s="104"/>
      <c r="AV165" s="123"/>
      <c r="AW165" s="104"/>
      <c r="AX165" s="123"/>
      <c r="AY165" s="104"/>
      <c r="AZ165" s="123"/>
      <c r="BA165" s="104"/>
      <c r="BB165" s="123"/>
      <c r="BC165" s="104"/>
      <c r="BD165" s="123"/>
      <c r="BE165" s="104"/>
      <c r="BF165" s="123"/>
      <c r="BG165" s="104"/>
      <c r="BH165" s="123"/>
      <c r="BI165" s="104"/>
      <c r="BJ165" s="123"/>
      <c r="BK165" s="104"/>
      <c r="BL165" s="123"/>
      <c r="BM165" s="104"/>
      <c r="BN165" s="123"/>
      <c r="BO165" s="109"/>
      <c r="BP165" s="123"/>
      <c r="BQ165" s="104"/>
      <c r="BR165" s="123"/>
      <c r="BS165" s="106"/>
      <c r="BT165" s="123"/>
      <c r="BU165" s="104"/>
      <c r="BV165" s="123"/>
      <c r="BW165" s="104"/>
      <c r="BX165" s="123"/>
      <c r="BY165" s="104"/>
      <c r="BZ165" s="123"/>
      <c r="CA165" s="104"/>
      <c r="CB165" s="123"/>
      <c r="CC165" s="106"/>
      <c r="CD165" s="123"/>
      <c r="CE165" s="104"/>
      <c r="CF165" s="123"/>
      <c r="CG165" s="106"/>
      <c r="CH165" s="123"/>
      <c r="CI165" s="106"/>
      <c r="CJ165" s="123"/>
      <c r="CK165" s="106"/>
      <c r="CL165" s="123"/>
      <c r="CM165" s="104"/>
      <c r="CN165" s="123"/>
      <c r="CO165" s="104"/>
      <c r="CP165" s="123"/>
      <c r="CQ165" s="106"/>
      <c r="CR165" s="123"/>
      <c r="CS165" s="104"/>
      <c r="CT165" s="123"/>
      <c r="CU165" s="104"/>
      <c r="CV165" s="123"/>
      <c r="CW165" s="104"/>
      <c r="CX165" s="123"/>
      <c r="CY165" s="104"/>
      <c r="CZ165" s="123"/>
      <c r="DA165" s="104"/>
      <c r="DB165" s="123"/>
      <c r="DC165" s="104"/>
      <c r="DD165" s="123"/>
      <c r="DE165" s="104"/>
      <c r="DF165" s="123"/>
      <c r="DG165" s="104"/>
      <c r="DH165" s="123"/>
      <c r="DI165" s="104"/>
      <c r="DJ165" s="123"/>
      <c r="DK165" s="104"/>
      <c r="DL165" s="123"/>
      <c r="DM165" s="104"/>
      <c r="DN165" s="123"/>
      <c r="DO165" s="104"/>
      <c r="DP165" s="123"/>
      <c r="DQ165" s="104"/>
      <c r="DR165" s="123"/>
      <c r="DS165" s="104"/>
      <c r="DT165" s="123"/>
      <c r="DU165" s="104"/>
      <c r="DV165" s="123"/>
      <c r="DW165" s="104"/>
      <c r="DX165" s="123"/>
      <c r="DY165" s="104"/>
      <c r="DZ165" s="123"/>
      <c r="EA165" s="110"/>
      <c r="EB165" s="123"/>
      <c r="EC165" s="125"/>
      <c r="ED165" s="123"/>
      <c r="EE165" s="125"/>
      <c r="EF165" s="123"/>
      <c r="EG165" s="125"/>
      <c r="EH165" s="123"/>
      <c r="EI165" s="112">
        <f t="shared" si="249"/>
        <v>102</v>
      </c>
      <c r="EJ165" s="112">
        <f t="shared" si="249"/>
        <v>38964097.719590403</v>
      </c>
    </row>
    <row r="166" spans="1:140" s="160" customFormat="1" ht="18.75" hidden="1" x14ac:dyDescent="0.25">
      <c r="A166" s="95"/>
      <c r="B166" s="200" t="s">
        <v>488</v>
      </c>
      <c r="C166" s="196" t="s">
        <v>489</v>
      </c>
      <c r="D166" s="201" t="s">
        <v>490</v>
      </c>
      <c r="E166" s="98">
        <v>16026</v>
      </c>
      <c r="F166" s="98">
        <v>16828</v>
      </c>
      <c r="G166" s="202">
        <v>26.64</v>
      </c>
      <c r="H166" s="176">
        <v>7.4899999999999994E-2</v>
      </c>
      <c r="I166" s="101">
        <v>1</v>
      </c>
      <c r="J166" s="102"/>
      <c r="K166" s="161">
        <v>1.4</v>
      </c>
      <c r="L166" s="161">
        <v>1.68</v>
      </c>
      <c r="M166" s="161">
        <v>2.23</v>
      </c>
      <c r="N166" s="162">
        <v>2.57</v>
      </c>
      <c r="O166" s="104"/>
      <c r="P166" s="123"/>
      <c r="Q166" s="154"/>
      <c r="R166" s="123"/>
      <c r="S166" s="203">
        <v>172</v>
      </c>
      <c r="T166" s="204">
        <f t="shared" si="317"/>
        <v>79417375.217510387</v>
      </c>
      <c r="U166" s="104"/>
      <c r="V166" s="123"/>
      <c r="W166" s="104"/>
      <c r="X166" s="123"/>
      <c r="Y166" s="104"/>
      <c r="Z166" s="123"/>
      <c r="AA166" s="106"/>
      <c r="AB166" s="123"/>
      <c r="AC166" s="106"/>
      <c r="AD166" s="123"/>
      <c r="AE166" s="106"/>
      <c r="AF166" s="123"/>
      <c r="AG166" s="123"/>
      <c r="AH166" s="123"/>
      <c r="AI166" s="104"/>
      <c r="AJ166" s="123"/>
      <c r="AK166" s="104"/>
      <c r="AL166" s="123"/>
      <c r="AM166" s="104"/>
      <c r="AN166" s="123"/>
      <c r="AO166" s="104"/>
      <c r="AP166" s="123"/>
      <c r="AQ166" s="104"/>
      <c r="AR166" s="123"/>
      <c r="AS166" s="104"/>
      <c r="AT166" s="123"/>
      <c r="AU166" s="104"/>
      <c r="AV166" s="123"/>
      <c r="AW166" s="104"/>
      <c r="AX166" s="123"/>
      <c r="AY166" s="104"/>
      <c r="AZ166" s="123"/>
      <c r="BA166" s="104"/>
      <c r="BB166" s="123"/>
      <c r="BC166" s="104"/>
      <c r="BD166" s="123"/>
      <c r="BE166" s="104"/>
      <c r="BF166" s="123"/>
      <c r="BG166" s="104"/>
      <c r="BH166" s="123"/>
      <c r="BI166" s="104"/>
      <c r="BJ166" s="123"/>
      <c r="BK166" s="104"/>
      <c r="BL166" s="123"/>
      <c r="BM166" s="104"/>
      <c r="BN166" s="123"/>
      <c r="BO166" s="109"/>
      <c r="BP166" s="123"/>
      <c r="BQ166" s="104"/>
      <c r="BR166" s="123"/>
      <c r="BS166" s="106"/>
      <c r="BT166" s="123"/>
      <c r="BU166" s="104"/>
      <c r="BV166" s="123"/>
      <c r="BW166" s="104"/>
      <c r="BX166" s="123"/>
      <c r="BY166" s="104"/>
      <c r="BZ166" s="123"/>
      <c r="CA166" s="104"/>
      <c r="CB166" s="123"/>
      <c r="CC166" s="106"/>
      <c r="CD166" s="123"/>
      <c r="CE166" s="104"/>
      <c r="CF166" s="123"/>
      <c r="CG166" s="106"/>
      <c r="CH166" s="123"/>
      <c r="CI166" s="106"/>
      <c r="CJ166" s="123"/>
      <c r="CK166" s="106"/>
      <c r="CL166" s="123"/>
      <c r="CM166" s="104"/>
      <c r="CN166" s="123"/>
      <c r="CO166" s="104"/>
      <c r="CP166" s="123"/>
      <c r="CQ166" s="106"/>
      <c r="CR166" s="123"/>
      <c r="CS166" s="104"/>
      <c r="CT166" s="123"/>
      <c r="CU166" s="104"/>
      <c r="CV166" s="123"/>
      <c r="CW166" s="104"/>
      <c r="CX166" s="123"/>
      <c r="CY166" s="104"/>
      <c r="CZ166" s="123"/>
      <c r="DA166" s="104"/>
      <c r="DB166" s="123"/>
      <c r="DC166" s="104"/>
      <c r="DD166" s="123"/>
      <c r="DE166" s="104"/>
      <c r="DF166" s="123"/>
      <c r="DG166" s="104"/>
      <c r="DH166" s="123"/>
      <c r="DI166" s="104"/>
      <c r="DJ166" s="123"/>
      <c r="DK166" s="104"/>
      <c r="DL166" s="123"/>
      <c r="DM166" s="104"/>
      <c r="DN166" s="123"/>
      <c r="DO166" s="104"/>
      <c r="DP166" s="123"/>
      <c r="DQ166" s="104"/>
      <c r="DR166" s="123"/>
      <c r="DS166" s="104"/>
      <c r="DT166" s="123"/>
      <c r="DU166" s="104"/>
      <c r="DV166" s="123"/>
      <c r="DW166" s="104"/>
      <c r="DX166" s="123"/>
      <c r="DY166" s="104"/>
      <c r="DZ166" s="123"/>
      <c r="EA166" s="110"/>
      <c r="EB166" s="123"/>
      <c r="EC166" s="125"/>
      <c r="ED166" s="123"/>
      <c r="EE166" s="125"/>
      <c r="EF166" s="123"/>
      <c r="EG166" s="125"/>
      <c r="EH166" s="123"/>
      <c r="EI166" s="112">
        <f t="shared" si="249"/>
        <v>172</v>
      </c>
      <c r="EJ166" s="112">
        <f t="shared" si="249"/>
        <v>79417375.217510387</v>
      </c>
    </row>
    <row r="167" spans="1:140" s="160" customFormat="1" ht="47.25" hidden="1" customHeight="1" x14ac:dyDescent="0.25">
      <c r="A167" s="95"/>
      <c r="B167" s="132">
        <v>104</v>
      </c>
      <c r="C167" s="196" t="s">
        <v>491</v>
      </c>
      <c r="D167" s="96" t="s">
        <v>492</v>
      </c>
      <c r="E167" s="98">
        <v>16026</v>
      </c>
      <c r="F167" s="98">
        <v>16828</v>
      </c>
      <c r="G167" s="196">
        <v>29.21</v>
      </c>
      <c r="H167" s="176">
        <v>5.7099999999999998E-2</v>
      </c>
      <c r="I167" s="101">
        <v>1</v>
      </c>
      <c r="J167" s="102"/>
      <c r="K167" s="161">
        <v>1.4</v>
      </c>
      <c r="L167" s="161">
        <v>1.68</v>
      </c>
      <c r="M167" s="161">
        <v>2.23</v>
      </c>
      <c r="N167" s="162">
        <v>2.57</v>
      </c>
      <c r="O167" s="104"/>
      <c r="P167" s="123">
        <f t="shared" si="250"/>
        <v>0</v>
      </c>
      <c r="Q167" s="154"/>
      <c r="R167" s="123">
        <f t="shared" si="251"/>
        <v>0</v>
      </c>
      <c r="S167" s="106">
        <v>25</v>
      </c>
      <c r="T167" s="123">
        <f t="shared" si="310"/>
        <v>12469480.199843334</v>
      </c>
      <c r="U167" s="104"/>
      <c r="V167" s="123">
        <f t="shared" si="252"/>
        <v>0</v>
      </c>
      <c r="W167" s="104"/>
      <c r="X167" s="123">
        <f t="shared" si="253"/>
        <v>0</v>
      </c>
      <c r="Y167" s="104"/>
      <c r="Z167" s="123">
        <f t="shared" si="254"/>
        <v>0</v>
      </c>
      <c r="AA167" s="106"/>
      <c r="AB167" s="123">
        <f t="shared" si="255"/>
        <v>0</v>
      </c>
      <c r="AC167" s="106"/>
      <c r="AD167" s="123">
        <f t="shared" si="311"/>
        <v>0</v>
      </c>
      <c r="AE167" s="106"/>
      <c r="AF167" s="123">
        <f t="shared" si="256"/>
        <v>0</v>
      </c>
      <c r="AG167" s="123"/>
      <c r="AH167" s="123">
        <f t="shared" si="257"/>
        <v>0</v>
      </c>
      <c r="AI167" s="104"/>
      <c r="AJ167" s="123">
        <f t="shared" si="258"/>
        <v>0</v>
      </c>
      <c r="AK167" s="104"/>
      <c r="AL167" s="123">
        <f t="shared" si="259"/>
        <v>0</v>
      </c>
      <c r="AM167" s="104"/>
      <c r="AN167" s="123">
        <f t="shared" si="260"/>
        <v>0</v>
      </c>
      <c r="AO167" s="104"/>
      <c r="AP167" s="123">
        <f t="shared" si="261"/>
        <v>0</v>
      </c>
      <c r="AQ167" s="104"/>
      <c r="AR167" s="123">
        <f t="shared" si="262"/>
        <v>0</v>
      </c>
      <c r="AS167" s="104"/>
      <c r="AT167" s="123">
        <f t="shared" si="263"/>
        <v>0</v>
      </c>
      <c r="AU167" s="104"/>
      <c r="AV167" s="123">
        <f t="shared" si="264"/>
        <v>0</v>
      </c>
      <c r="AW167" s="104"/>
      <c r="AX167" s="123">
        <f t="shared" si="265"/>
        <v>0</v>
      </c>
      <c r="AY167" s="104"/>
      <c r="AZ167" s="123">
        <f t="shared" si="266"/>
        <v>0</v>
      </c>
      <c r="BA167" s="104"/>
      <c r="BB167" s="123">
        <f t="shared" si="267"/>
        <v>0</v>
      </c>
      <c r="BC167" s="104"/>
      <c r="BD167" s="123">
        <f t="shared" si="268"/>
        <v>0</v>
      </c>
      <c r="BE167" s="104"/>
      <c r="BF167" s="123">
        <f t="shared" si="269"/>
        <v>0</v>
      </c>
      <c r="BG167" s="104"/>
      <c r="BH167" s="123">
        <f t="shared" si="270"/>
        <v>0</v>
      </c>
      <c r="BI167" s="104"/>
      <c r="BJ167" s="123">
        <f t="shared" si="271"/>
        <v>0</v>
      </c>
      <c r="BK167" s="104"/>
      <c r="BL167" s="123">
        <f t="shared" si="272"/>
        <v>0</v>
      </c>
      <c r="BM167" s="104"/>
      <c r="BN167" s="123">
        <f t="shared" si="273"/>
        <v>0</v>
      </c>
      <c r="BO167" s="109"/>
      <c r="BP167" s="123">
        <f t="shared" si="274"/>
        <v>0</v>
      </c>
      <c r="BQ167" s="104"/>
      <c r="BR167" s="123">
        <f t="shared" si="275"/>
        <v>0</v>
      </c>
      <c r="BS167" s="106"/>
      <c r="BT167" s="123">
        <f t="shared" si="276"/>
        <v>0</v>
      </c>
      <c r="BU167" s="104"/>
      <c r="BV167" s="123">
        <f t="shared" si="277"/>
        <v>0</v>
      </c>
      <c r="BW167" s="104"/>
      <c r="BX167" s="123">
        <f t="shared" si="278"/>
        <v>0</v>
      </c>
      <c r="BY167" s="104"/>
      <c r="BZ167" s="123">
        <f t="shared" si="279"/>
        <v>0</v>
      </c>
      <c r="CA167" s="104"/>
      <c r="CB167" s="123">
        <f t="shared" si="280"/>
        <v>0</v>
      </c>
      <c r="CC167" s="106">
        <v>0</v>
      </c>
      <c r="CD167" s="123">
        <f t="shared" si="281"/>
        <v>0</v>
      </c>
      <c r="CE167" s="104"/>
      <c r="CF167" s="123">
        <f t="shared" si="282"/>
        <v>0</v>
      </c>
      <c r="CG167" s="106"/>
      <c r="CH167" s="123">
        <f t="shared" si="283"/>
        <v>0</v>
      </c>
      <c r="CI167" s="106"/>
      <c r="CJ167" s="123">
        <f t="shared" si="284"/>
        <v>0</v>
      </c>
      <c r="CK167" s="106"/>
      <c r="CL167" s="123">
        <f t="shared" si="285"/>
        <v>0</v>
      </c>
      <c r="CM167" s="104"/>
      <c r="CN167" s="123">
        <f t="shared" si="286"/>
        <v>0</v>
      </c>
      <c r="CO167" s="104"/>
      <c r="CP167" s="123">
        <f t="shared" si="287"/>
        <v>0</v>
      </c>
      <c r="CQ167" s="106"/>
      <c r="CR167" s="123">
        <f t="shared" si="288"/>
        <v>0</v>
      </c>
      <c r="CS167" s="104"/>
      <c r="CT167" s="123">
        <f t="shared" si="289"/>
        <v>0</v>
      </c>
      <c r="CU167" s="104"/>
      <c r="CV167" s="123">
        <f t="shared" si="290"/>
        <v>0</v>
      </c>
      <c r="CW167" s="104"/>
      <c r="CX167" s="123">
        <f t="shared" si="291"/>
        <v>0</v>
      </c>
      <c r="CY167" s="104"/>
      <c r="CZ167" s="123">
        <f t="shared" si="292"/>
        <v>0</v>
      </c>
      <c r="DA167" s="104"/>
      <c r="DB167" s="123">
        <f t="shared" si="293"/>
        <v>0</v>
      </c>
      <c r="DC167" s="104"/>
      <c r="DD167" s="123">
        <f t="shared" si="294"/>
        <v>0</v>
      </c>
      <c r="DE167" s="104"/>
      <c r="DF167" s="123">
        <f t="shared" si="295"/>
        <v>0</v>
      </c>
      <c r="DG167" s="104"/>
      <c r="DH167" s="123">
        <f t="shared" si="296"/>
        <v>0</v>
      </c>
      <c r="DI167" s="104"/>
      <c r="DJ167" s="123">
        <f t="shared" si="297"/>
        <v>0</v>
      </c>
      <c r="DK167" s="104"/>
      <c r="DL167" s="123">
        <f t="shared" si="298"/>
        <v>0</v>
      </c>
      <c r="DM167" s="104"/>
      <c r="DN167" s="123">
        <f t="shared" si="299"/>
        <v>0</v>
      </c>
      <c r="DO167" s="104"/>
      <c r="DP167" s="123">
        <f t="shared" si="300"/>
        <v>0</v>
      </c>
      <c r="DQ167" s="104"/>
      <c r="DR167" s="123">
        <f t="shared" si="301"/>
        <v>0</v>
      </c>
      <c r="DS167" s="104"/>
      <c r="DT167" s="123"/>
      <c r="DU167" s="104"/>
      <c r="DV167" s="123">
        <f t="shared" si="302"/>
        <v>0</v>
      </c>
      <c r="DW167" s="104"/>
      <c r="DX167" s="123">
        <f t="shared" si="303"/>
        <v>0</v>
      </c>
      <c r="DY167" s="104"/>
      <c r="DZ167" s="123">
        <f t="shared" si="304"/>
        <v>0</v>
      </c>
      <c r="EA167" s="110"/>
      <c r="EB167" s="123">
        <f t="shared" si="305"/>
        <v>0</v>
      </c>
      <c r="EC167" s="125"/>
      <c r="ED167" s="123">
        <f t="shared" si="306"/>
        <v>0</v>
      </c>
      <c r="EE167" s="125"/>
      <c r="EF167" s="123">
        <f t="shared" si="307"/>
        <v>0</v>
      </c>
      <c r="EG167" s="125"/>
      <c r="EH167" s="123">
        <f t="shared" si="308"/>
        <v>0</v>
      </c>
      <c r="EI167" s="112">
        <f t="shared" si="249"/>
        <v>25</v>
      </c>
      <c r="EJ167" s="112">
        <f t="shared" si="249"/>
        <v>12469480.199843334</v>
      </c>
    </row>
    <row r="168" spans="1:140" s="160" customFormat="1" ht="18.75" hidden="1" x14ac:dyDescent="0.25">
      <c r="A168" s="95"/>
      <c r="B168" s="200" t="s">
        <v>493</v>
      </c>
      <c r="C168" s="196" t="s">
        <v>494</v>
      </c>
      <c r="D168" s="201" t="s">
        <v>495</v>
      </c>
      <c r="E168" s="98">
        <v>16026</v>
      </c>
      <c r="F168" s="98">
        <v>16828</v>
      </c>
      <c r="G168" s="202">
        <v>28.38</v>
      </c>
      <c r="H168" s="176">
        <v>5.7099999999999998E-2</v>
      </c>
      <c r="I168" s="101">
        <v>1</v>
      </c>
      <c r="J168" s="102"/>
      <c r="K168" s="161">
        <v>1.4</v>
      </c>
      <c r="L168" s="161">
        <v>1.68</v>
      </c>
      <c r="M168" s="161">
        <v>2.23</v>
      </c>
      <c r="N168" s="162">
        <v>2.57</v>
      </c>
      <c r="O168" s="104"/>
      <c r="P168" s="123"/>
      <c r="Q168" s="154"/>
      <c r="R168" s="123"/>
      <c r="S168" s="203">
        <v>94</v>
      </c>
      <c r="T168" s="204">
        <f t="shared" si="317"/>
        <v>45917734.396934398</v>
      </c>
      <c r="U168" s="104"/>
      <c r="V168" s="123"/>
      <c r="W168" s="104"/>
      <c r="X168" s="123"/>
      <c r="Y168" s="104"/>
      <c r="Z168" s="123"/>
      <c r="AA168" s="106"/>
      <c r="AB168" s="123"/>
      <c r="AC168" s="106"/>
      <c r="AD168" s="123"/>
      <c r="AE168" s="203">
        <v>6</v>
      </c>
      <c r="AF168" s="204">
        <f t="shared" ref="AF168" si="319">(AE168*$F168*$G168*((1-$H168)+$H168*$L168*$I168*AF$10))</f>
        <v>2976732.3806035193</v>
      </c>
      <c r="AG168" s="123"/>
      <c r="AH168" s="123"/>
      <c r="AI168" s="104"/>
      <c r="AJ168" s="123"/>
      <c r="AK168" s="104"/>
      <c r="AL168" s="123"/>
      <c r="AM168" s="104"/>
      <c r="AN168" s="123"/>
      <c r="AO168" s="104"/>
      <c r="AP168" s="123"/>
      <c r="AQ168" s="104"/>
      <c r="AR168" s="123"/>
      <c r="AS168" s="104"/>
      <c r="AT168" s="123"/>
      <c r="AU168" s="104"/>
      <c r="AV168" s="123"/>
      <c r="AW168" s="104"/>
      <c r="AX168" s="123"/>
      <c r="AY168" s="104"/>
      <c r="AZ168" s="123"/>
      <c r="BA168" s="104"/>
      <c r="BB168" s="123"/>
      <c r="BC168" s="104"/>
      <c r="BD168" s="123"/>
      <c r="BE168" s="104"/>
      <c r="BF168" s="123"/>
      <c r="BG168" s="104"/>
      <c r="BH168" s="123"/>
      <c r="BI168" s="104"/>
      <c r="BJ168" s="123"/>
      <c r="BK168" s="104"/>
      <c r="BL168" s="123"/>
      <c r="BM168" s="104"/>
      <c r="BN168" s="123"/>
      <c r="BO168" s="109"/>
      <c r="BP168" s="123"/>
      <c r="BQ168" s="104"/>
      <c r="BR168" s="123"/>
      <c r="BS168" s="106"/>
      <c r="BT168" s="123"/>
      <c r="BU168" s="104"/>
      <c r="BV168" s="123"/>
      <c r="BW168" s="104"/>
      <c r="BX168" s="123"/>
      <c r="BY168" s="104"/>
      <c r="BZ168" s="123"/>
      <c r="CA168" s="104"/>
      <c r="CB168" s="123"/>
      <c r="CC168" s="106"/>
      <c r="CD168" s="123"/>
      <c r="CE168" s="104"/>
      <c r="CF168" s="123"/>
      <c r="CG168" s="106"/>
      <c r="CH168" s="123"/>
      <c r="CI168" s="106"/>
      <c r="CJ168" s="123"/>
      <c r="CK168" s="106"/>
      <c r="CL168" s="123"/>
      <c r="CM168" s="104"/>
      <c r="CN168" s="123"/>
      <c r="CO168" s="104"/>
      <c r="CP168" s="123"/>
      <c r="CQ168" s="106"/>
      <c r="CR168" s="123"/>
      <c r="CS168" s="104"/>
      <c r="CT168" s="123"/>
      <c r="CU168" s="104"/>
      <c r="CV168" s="123"/>
      <c r="CW168" s="104"/>
      <c r="CX168" s="123"/>
      <c r="CY168" s="104"/>
      <c r="CZ168" s="123"/>
      <c r="DA168" s="104"/>
      <c r="DB168" s="123"/>
      <c r="DC168" s="104"/>
      <c r="DD168" s="123"/>
      <c r="DE168" s="104"/>
      <c r="DF168" s="123"/>
      <c r="DG168" s="104"/>
      <c r="DH168" s="123"/>
      <c r="DI168" s="104"/>
      <c r="DJ168" s="123"/>
      <c r="DK168" s="104"/>
      <c r="DL168" s="123"/>
      <c r="DM168" s="104"/>
      <c r="DN168" s="123"/>
      <c r="DO168" s="104"/>
      <c r="DP168" s="123"/>
      <c r="DQ168" s="104"/>
      <c r="DR168" s="123"/>
      <c r="DS168" s="104"/>
      <c r="DT168" s="123"/>
      <c r="DU168" s="104"/>
      <c r="DV168" s="123"/>
      <c r="DW168" s="104"/>
      <c r="DX168" s="123"/>
      <c r="DY168" s="104"/>
      <c r="DZ168" s="123"/>
      <c r="EA168" s="110"/>
      <c r="EB168" s="123"/>
      <c r="EC168" s="125"/>
      <c r="ED168" s="123"/>
      <c r="EE168" s="125"/>
      <c r="EF168" s="123"/>
      <c r="EG168" s="125"/>
      <c r="EH168" s="123"/>
      <c r="EI168" s="112">
        <f t="shared" si="249"/>
        <v>100</v>
      </c>
      <c r="EJ168" s="112">
        <f t="shared" si="249"/>
        <v>48894466.77753792</v>
      </c>
    </row>
    <row r="169" spans="1:140" s="160" customFormat="1" ht="18.75" hidden="1" x14ac:dyDescent="0.25">
      <c r="A169" s="95"/>
      <c r="B169" s="200" t="s">
        <v>496</v>
      </c>
      <c r="C169" s="196" t="s">
        <v>497</v>
      </c>
      <c r="D169" s="201" t="s">
        <v>498</v>
      </c>
      <c r="E169" s="98">
        <v>16026</v>
      </c>
      <c r="F169" s="98">
        <v>16828</v>
      </c>
      <c r="G169" s="202">
        <v>36.31</v>
      </c>
      <c r="H169" s="176">
        <v>5.7099999999999998E-2</v>
      </c>
      <c r="I169" s="101">
        <v>1</v>
      </c>
      <c r="J169" s="102"/>
      <c r="K169" s="161">
        <v>1.4</v>
      </c>
      <c r="L169" s="161">
        <v>1.68</v>
      </c>
      <c r="M169" s="161">
        <v>2.23</v>
      </c>
      <c r="N169" s="162">
        <v>2.57</v>
      </c>
      <c r="O169" s="104"/>
      <c r="P169" s="123"/>
      <c r="Q169" s="154"/>
      <c r="R169" s="123"/>
      <c r="S169" s="203">
        <v>11</v>
      </c>
      <c r="T169" s="204">
        <f t="shared" si="317"/>
        <v>6874785.3206032002</v>
      </c>
      <c r="U169" s="104"/>
      <c r="V169" s="123"/>
      <c r="W169" s="104"/>
      <c r="X169" s="123"/>
      <c r="Y169" s="104"/>
      <c r="Z169" s="123"/>
      <c r="AA169" s="106"/>
      <c r="AB169" s="123"/>
      <c r="AC169" s="106"/>
      <c r="AD169" s="123"/>
      <c r="AE169" s="106"/>
      <c r="AF169" s="123"/>
      <c r="AG169" s="123"/>
      <c r="AH169" s="123"/>
      <c r="AI169" s="104"/>
      <c r="AJ169" s="123"/>
      <c r="AK169" s="104"/>
      <c r="AL169" s="123"/>
      <c r="AM169" s="104"/>
      <c r="AN169" s="123"/>
      <c r="AO169" s="104"/>
      <c r="AP169" s="123"/>
      <c r="AQ169" s="104"/>
      <c r="AR169" s="123"/>
      <c r="AS169" s="104"/>
      <c r="AT169" s="123"/>
      <c r="AU169" s="104"/>
      <c r="AV169" s="123"/>
      <c r="AW169" s="104"/>
      <c r="AX169" s="123"/>
      <c r="AY169" s="104"/>
      <c r="AZ169" s="123"/>
      <c r="BA169" s="104"/>
      <c r="BB169" s="123"/>
      <c r="BC169" s="104"/>
      <c r="BD169" s="123"/>
      <c r="BE169" s="104"/>
      <c r="BF169" s="123"/>
      <c r="BG169" s="104"/>
      <c r="BH169" s="123"/>
      <c r="BI169" s="104"/>
      <c r="BJ169" s="123"/>
      <c r="BK169" s="104"/>
      <c r="BL169" s="123"/>
      <c r="BM169" s="104"/>
      <c r="BN169" s="123"/>
      <c r="BO169" s="109"/>
      <c r="BP169" s="123"/>
      <c r="BQ169" s="104"/>
      <c r="BR169" s="123"/>
      <c r="BS169" s="106"/>
      <c r="BT169" s="123"/>
      <c r="BU169" s="104"/>
      <c r="BV169" s="123"/>
      <c r="BW169" s="104"/>
      <c r="BX169" s="123"/>
      <c r="BY169" s="104"/>
      <c r="BZ169" s="123"/>
      <c r="CA169" s="104"/>
      <c r="CB169" s="123"/>
      <c r="CC169" s="106"/>
      <c r="CD169" s="123"/>
      <c r="CE169" s="104"/>
      <c r="CF169" s="123"/>
      <c r="CG169" s="106"/>
      <c r="CH169" s="123"/>
      <c r="CI169" s="106"/>
      <c r="CJ169" s="123"/>
      <c r="CK169" s="106"/>
      <c r="CL169" s="123"/>
      <c r="CM169" s="104"/>
      <c r="CN169" s="123"/>
      <c r="CO169" s="104"/>
      <c r="CP169" s="123"/>
      <c r="CQ169" s="106"/>
      <c r="CR169" s="123"/>
      <c r="CS169" s="104"/>
      <c r="CT169" s="123"/>
      <c r="CU169" s="104"/>
      <c r="CV169" s="123"/>
      <c r="CW169" s="104"/>
      <c r="CX169" s="123"/>
      <c r="CY169" s="104"/>
      <c r="CZ169" s="123"/>
      <c r="DA169" s="104"/>
      <c r="DB169" s="123"/>
      <c r="DC169" s="104"/>
      <c r="DD169" s="123"/>
      <c r="DE169" s="104"/>
      <c r="DF169" s="123"/>
      <c r="DG169" s="104"/>
      <c r="DH169" s="123"/>
      <c r="DI169" s="104"/>
      <c r="DJ169" s="123"/>
      <c r="DK169" s="104"/>
      <c r="DL169" s="123"/>
      <c r="DM169" s="104"/>
      <c r="DN169" s="123"/>
      <c r="DO169" s="104"/>
      <c r="DP169" s="123"/>
      <c r="DQ169" s="104"/>
      <c r="DR169" s="123"/>
      <c r="DS169" s="104"/>
      <c r="DT169" s="123"/>
      <c r="DU169" s="104"/>
      <c r="DV169" s="123"/>
      <c r="DW169" s="104"/>
      <c r="DX169" s="123"/>
      <c r="DY169" s="104"/>
      <c r="DZ169" s="123"/>
      <c r="EA169" s="110"/>
      <c r="EB169" s="123"/>
      <c r="EC169" s="125"/>
      <c r="ED169" s="123"/>
      <c r="EE169" s="125"/>
      <c r="EF169" s="123"/>
      <c r="EG169" s="125"/>
      <c r="EH169" s="123"/>
      <c r="EI169" s="112">
        <f t="shared" si="249"/>
        <v>11</v>
      </c>
      <c r="EJ169" s="112">
        <f t="shared" si="249"/>
        <v>6874785.3206032002</v>
      </c>
    </row>
    <row r="170" spans="1:140" s="160" customFormat="1" ht="47.25" hidden="1" customHeight="1" x14ac:dyDescent="0.25">
      <c r="A170" s="95"/>
      <c r="B170" s="132">
        <v>105</v>
      </c>
      <c r="C170" s="196" t="s">
        <v>499</v>
      </c>
      <c r="D170" s="208" t="s">
        <v>500</v>
      </c>
      <c r="E170" s="98">
        <v>16026</v>
      </c>
      <c r="F170" s="98">
        <v>16828</v>
      </c>
      <c r="G170" s="196">
        <v>33.53</v>
      </c>
      <c r="H170" s="176">
        <v>3.0000000000000001E-3</v>
      </c>
      <c r="I170" s="101">
        <v>1</v>
      </c>
      <c r="J170" s="102"/>
      <c r="K170" s="161">
        <v>1.4</v>
      </c>
      <c r="L170" s="161">
        <v>1.68</v>
      </c>
      <c r="M170" s="161">
        <v>2.23</v>
      </c>
      <c r="N170" s="162">
        <v>2.57</v>
      </c>
      <c r="O170" s="104"/>
      <c r="P170" s="123">
        <f t="shared" si="250"/>
        <v>0</v>
      </c>
      <c r="Q170" s="154"/>
      <c r="R170" s="123">
        <f t="shared" si="251"/>
        <v>0</v>
      </c>
      <c r="S170" s="106">
        <v>60</v>
      </c>
      <c r="T170" s="123">
        <f t="shared" si="310"/>
        <v>33625962.591760002</v>
      </c>
      <c r="U170" s="104"/>
      <c r="V170" s="123">
        <f t="shared" si="252"/>
        <v>0</v>
      </c>
      <c r="W170" s="104"/>
      <c r="X170" s="123">
        <f t="shared" si="253"/>
        <v>0</v>
      </c>
      <c r="Y170" s="104"/>
      <c r="Z170" s="123">
        <f t="shared" si="254"/>
        <v>0</v>
      </c>
      <c r="AA170" s="106"/>
      <c r="AB170" s="123">
        <f t="shared" si="255"/>
        <v>0</v>
      </c>
      <c r="AC170" s="106"/>
      <c r="AD170" s="123">
        <f t="shared" si="311"/>
        <v>0</v>
      </c>
      <c r="AE170" s="106"/>
      <c r="AF170" s="123">
        <f t="shared" si="256"/>
        <v>0</v>
      </c>
      <c r="AG170" s="123"/>
      <c r="AH170" s="123">
        <f t="shared" si="257"/>
        <v>0</v>
      </c>
      <c r="AI170" s="104"/>
      <c r="AJ170" s="123">
        <f t="shared" si="258"/>
        <v>0</v>
      </c>
      <c r="AK170" s="104"/>
      <c r="AL170" s="123">
        <f t="shared" si="259"/>
        <v>0</v>
      </c>
      <c r="AM170" s="104"/>
      <c r="AN170" s="123">
        <f t="shared" si="260"/>
        <v>0</v>
      </c>
      <c r="AO170" s="104"/>
      <c r="AP170" s="123">
        <f t="shared" si="261"/>
        <v>0</v>
      </c>
      <c r="AQ170" s="104"/>
      <c r="AR170" s="123">
        <f t="shared" si="262"/>
        <v>0</v>
      </c>
      <c r="AS170" s="104"/>
      <c r="AT170" s="123">
        <f t="shared" si="263"/>
        <v>0</v>
      </c>
      <c r="AU170" s="104"/>
      <c r="AV170" s="123">
        <f t="shared" si="264"/>
        <v>0</v>
      </c>
      <c r="AW170" s="104"/>
      <c r="AX170" s="123">
        <f t="shared" si="265"/>
        <v>0</v>
      </c>
      <c r="AY170" s="104"/>
      <c r="AZ170" s="123">
        <f t="shared" si="266"/>
        <v>0</v>
      </c>
      <c r="BA170" s="104"/>
      <c r="BB170" s="123">
        <f t="shared" si="267"/>
        <v>0</v>
      </c>
      <c r="BC170" s="104"/>
      <c r="BD170" s="123">
        <f t="shared" si="268"/>
        <v>0</v>
      </c>
      <c r="BE170" s="104"/>
      <c r="BF170" s="123">
        <f t="shared" si="269"/>
        <v>0</v>
      </c>
      <c r="BG170" s="104"/>
      <c r="BH170" s="123">
        <f t="shared" si="270"/>
        <v>0</v>
      </c>
      <c r="BI170" s="104"/>
      <c r="BJ170" s="123">
        <f t="shared" si="271"/>
        <v>0</v>
      </c>
      <c r="BK170" s="104"/>
      <c r="BL170" s="123">
        <f t="shared" si="272"/>
        <v>0</v>
      </c>
      <c r="BM170" s="104"/>
      <c r="BN170" s="123">
        <f t="shared" si="273"/>
        <v>0</v>
      </c>
      <c r="BO170" s="109"/>
      <c r="BP170" s="123">
        <f t="shared" si="274"/>
        <v>0</v>
      </c>
      <c r="BQ170" s="104"/>
      <c r="BR170" s="123">
        <f t="shared" si="275"/>
        <v>0</v>
      </c>
      <c r="BS170" s="106"/>
      <c r="BT170" s="123">
        <f t="shared" si="276"/>
        <v>0</v>
      </c>
      <c r="BU170" s="104"/>
      <c r="BV170" s="123">
        <f t="shared" si="277"/>
        <v>0</v>
      </c>
      <c r="BW170" s="104"/>
      <c r="BX170" s="123">
        <f t="shared" si="278"/>
        <v>0</v>
      </c>
      <c r="BY170" s="104"/>
      <c r="BZ170" s="123">
        <f t="shared" si="279"/>
        <v>0</v>
      </c>
      <c r="CA170" s="104"/>
      <c r="CB170" s="123">
        <f t="shared" si="280"/>
        <v>0</v>
      </c>
      <c r="CC170" s="106">
        <v>0</v>
      </c>
      <c r="CD170" s="123">
        <f t="shared" si="281"/>
        <v>0</v>
      </c>
      <c r="CE170" s="104"/>
      <c r="CF170" s="123">
        <f t="shared" si="282"/>
        <v>0</v>
      </c>
      <c r="CG170" s="106"/>
      <c r="CH170" s="123">
        <f t="shared" si="283"/>
        <v>0</v>
      </c>
      <c r="CI170" s="106"/>
      <c r="CJ170" s="123">
        <f t="shared" si="284"/>
        <v>0</v>
      </c>
      <c r="CK170" s="106"/>
      <c r="CL170" s="123">
        <f t="shared" si="285"/>
        <v>0</v>
      </c>
      <c r="CM170" s="104"/>
      <c r="CN170" s="123">
        <f t="shared" si="286"/>
        <v>0</v>
      </c>
      <c r="CO170" s="104"/>
      <c r="CP170" s="123">
        <f t="shared" si="287"/>
        <v>0</v>
      </c>
      <c r="CQ170" s="106"/>
      <c r="CR170" s="123">
        <f t="shared" si="288"/>
        <v>0</v>
      </c>
      <c r="CS170" s="104"/>
      <c r="CT170" s="123">
        <f t="shared" si="289"/>
        <v>0</v>
      </c>
      <c r="CU170" s="104"/>
      <c r="CV170" s="123">
        <f t="shared" si="290"/>
        <v>0</v>
      </c>
      <c r="CW170" s="104"/>
      <c r="CX170" s="123">
        <f t="shared" si="291"/>
        <v>0</v>
      </c>
      <c r="CY170" s="104"/>
      <c r="CZ170" s="123">
        <f t="shared" si="292"/>
        <v>0</v>
      </c>
      <c r="DA170" s="104"/>
      <c r="DB170" s="123">
        <f t="shared" si="293"/>
        <v>0</v>
      </c>
      <c r="DC170" s="104"/>
      <c r="DD170" s="123">
        <f t="shared" si="294"/>
        <v>0</v>
      </c>
      <c r="DE170" s="104"/>
      <c r="DF170" s="123">
        <f t="shared" si="295"/>
        <v>0</v>
      </c>
      <c r="DG170" s="104"/>
      <c r="DH170" s="123">
        <f t="shared" si="296"/>
        <v>0</v>
      </c>
      <c r="DI170" s="104"/>
      <c r="DJ170" s="123">
        <f t="shared" si="297"/>
        <v>0</v>
      </c>
      <c r="DK170" s="104"/>
      <c r="DL170" s="123">
        <f t="shared" si="298"/>
        <v>0</v>
      </c>
      <c r="DM170" s="104"/>
      <c r="DN170" s="123">
        <f t="shared" si="299"/>
        <v>0</v>
      </c>
      <c r="DO170" s="104"/>
      <c r="DP170" s="123">
        <f t="shared" si="300"/>
        <v>0</v>
      </c>
      <c r="DQ170" s="104"/>
      <c r="DR170" s="123">
        <f t="shared" si="301"/>
        <v>0</v>
      </c>
      <c r="DS170" s="104"/>
      <c r="DT170" s="123"/>
      <c r="DU170" s="104"/>
      <c r="DV170" s="123">
        <f t="shared" si="302"/>
        <v>0</v>
      </c>
      <c r="DW170" s="104"/>
      <c r="DX170" s="123">
        <f t="shared" si="303"/>
        <v>0</v>
      </c>
      <c r="DY170" s="104"/>
      <c r="DZ170" s="123">
        <f t="shared" si="304"/>
        <v>0</v>
      </c>
      <c r="EA170" s="110"/>
      <c r="EB170" s="123">
        <f t="shared" si="305"/>
        <v>0</v>
      </c>
      <c r="EC170" s="125"/>
      <c r="ED170" s="123">
        <f t="shared" si="306"/>
        <v>0</v>
      </c>
      <c r="EE170" s="125"/>
      <c r="EF170" s="123">
        <f t="shared" si="307"/>
        <v>0</v>
      </c>
      <c r="EG170" s="125"/>
      <c r="EH170" s="123">
        <f t="shared" si="308"/>
        <v>0</v>
      </c>
      <c r="EI170" s="112">
        <f t="shared" ref="EI170:EJ171" si="320">SUM(O170,Q170,S170,U170,W170,Y170,AA170,AC170,AE170,AG170,AI170,AK170,AM170,AO170,AQ170,AS170,AU170,AW170,AY170,BA170,BC170,BE170,BG170,BI170,BK170,BM170,BO170,BQ170,BS170,BU170,BW170,BY170,CA170,CC170,CE170,CG170,CI170,CK170,CM170,CO170,CQ170,CS170,CU170,CW170,CY170,DA170,DC170,DE170,DG170,DI170,DK170,DM170,DO170,DQ170,DS170,DU170,DW170,DY170,EA170,EC170,EE170)</f>
        <v>60</v>
      </c>
      <c r="EJ170" s="112">
        <f t="shared" si="320"/>
        <v>33625962.591760002</v>
      </c>
    </row>
    <row r="171" spans="1:140" s="160" customFormat="1" ht="47.25" hidden="1" customHeight="1" x14ac:dyDescent="0.25">
      <c r="A171" s="95"/>
      <c r="B171" s="132">
        <v>106</v>
      </c>
      <c r="C171" s="196" t="s">
        <v>501</v>
      </c>
      <c r="D171" s="208" t="s">
        <v>502</v>
      </c>
      <c r="E171" s="98">
        <v>16026</v>
      </c>
      <c r="F171" s="98">
        <v>16828</v>
      </c>
      <c r="G171" s="196">
        <v>60.69</v>
      </c>
      <c r="H171" s="176">
        <v>3.0999999999999999E-3</v>
      </c>
      <c r="I171" s="101">
        <v>1</v>
      </c>
      <c r="J171" s="102"/>
      <c r="K171" s="161">
        <v>1.4</v>
      </c>
      <c r="L171" s="161">
        <v>1.68</v>
      </c>
      <c r="M171" s="161">
        <v>2.23</v>
      </c>
      <c r="N171" s="162">
        <v>2.57</v>
      </c>
      <c r="O171" s="104"/>
      <c r="P171" s="123">
        <f t="shared" si="250"/>
        <v>0</v>
      </c>
      <c r="Q171" s="154"/>
      <c r="R171" s="123">
        <f t="shared" si="251"/>
        <v>0</v>
      </c>
      <c r="S171" s="106">
        <v>18</v>
      </c>
      <c r="T171" s="123">
        <f t="shared" si="310"/>
        <v>18259837.777288795</v>
      </c>
      <c r="U171" s="104"/>
      <c r="V171" s="123">
        <f t="shared" si="252"/>
        <v>0</v>
      </c>
      <c r="W171" s="104"/>
      <c r="X171" s="123">
        <f t="shared" si="253"/>
        <v>0</v>
      </c>
      <c r="Y171" s="104"/>
      <c r="Z171" s="123">
        <f t="shared" si="254"/>
        <v>0</v>
      </c>
      <c r="AA171" s="106"/>
      <c r="AB171" s="123">
        <f t="shared" si="255"/>
        <v>0</v>
      </c>
      <c r="AC171" s="106"/>
      <c r="AD171" s="123">
        <f t="shared" si="311"/>
        <v>0</v>
      </c>
      <c r="AE171" s="106"/>
      <c r="AF171" s="123">
        <f t="shared" si="256"/>
        <v>0</v>
      </c>
      <c r="AG171" s="123"/>
      <c r="AH171" s="123">
        <f t="shared" si="257"/>
        <v>0</v>
      </c>
      <c r="AI171" s="104"/>
      <c r="AJ171" s="123">
        <f t="shared" si="258"/>
        <v>0</v>
      </c>
      <c r="AK171" s="104"/>
      <c r="AL171" s="123">
        <f t="shared" si="259"/>
        <v>0</v>
      </c>
      <c r="AM171" s="104"/>
      <c r="AN171" s="123">
        <f t="shared" si="260"/>
        <v>0</v>
      </c>
      <c r="AO171" s="104"/>
      <c r="AP171" s="123">
        <f t="shared" si="261"/>
        <v>0</v>
      </c>
      <c r="AQ171" s="104"/>
      <c r="AR171" s="123">
        <f t="shared" si="262"/>
        <v>0</v>
      </c>
      <c r="AS171" s="104"/>
      <c r="AT171" s="123">
        <f t="shared" si="263"/>
        <v>0</v>
      </c>
      <c r="AU171" s="104"/>
      <c r="AV171" s="123">
        <f t="shared" si="264"/>
        <v>0</v>
      </c>
      <c r="AW171" s="104"/>
      <c r="AX171" s="123">
        <f t="shared" si="265"/>
        <v>0</v>
      </c>
      <c r="AY171" s="104"/>
      <c r="AZ171" s="123">
        <f t="shared" si="266"/>
        <v>0</v>
      </c>
      <c r="BA171" s="104"/>
      <c r="BB171" s="123">
        <f t="shared" si="267"/>
        <v>0</v>
      </c>
      <c r="BC171" s="104"/>
      <c r="BD171" s="123">
        <f t="shared" si="268"/>
        <v>0</v>
      </c>
      <c r="BE171" s="104"/>
      <c r="BF171" s="123">
        <f t="shared" si="269"/>
        <v>0</v>
      </c>
      <c r="BG171" s="104"/>
      <c r="BH171" s="123">
        <f t="shared" si="270"/>
        <v>0</v>
      </c>
      <c r="BI171" s="104"/>
      <c r="BJ171" s="123">
        <f t="shared" si="271"/>
        <v>0</v>
      </c>
      <c r="BK171" s="104"/>
      <c r="BL171" s="123">
        <f t="shared" si="272"/>
        <v>0</v>
      </c>
      <c r="BM171" s="104"/>
      <c r="BN171" s="123">
        <f t="shared" si="273"/>
        <v>0</v>
      </c>
      <c r="BO171" s="109"/>
      <c r="BP171" s="123">
        <f t="shared" si="274"/>
        <v>0</v>
      </c>
      <c r="BQ171" s="104"/>
      <c r="BR171" s="123">
        <f t="shared" si="275"/>
        <v>0</v>
      </c>
      <c r="BS171" s="106"/>
      <c r="BT171" s="123">
        <f t="shared" si="276"/>
        <v>0</v>
      </c>
      <c r="BU171" s="104"/>
      <c r="BV171" s="123">
        <f t="shared" si="277"/>
        <v>0</v>
      </c>
      <c r="BW171" s="104"/>
      <c r="BX171" s="123">
        <f t="shared" si="278"/>
        <v>0</v>
      </c>
      <c r="BY171" s="104"/>
      <c r="BZ171" s="123">
        <f t="shared" si="279"/>
        <v>0</v>
      </c>
      <c r="CA171" s="104"/>
      <c r="CB171" s="123">
        <f t="shared" si="280"/>
        <v>0</v>
      </c>
      <c r="CC171" s="106">
        <v>0</v>
      </c>
      <c r="CD171" s="123">
        <f t="shared" si="281"/>
        <v>0</v>
      </c>
      <c r="CE171" s="104"/>
      <c r="CF171" s="123">
        <f t="shared" si="282"/>
        <v>0</v>
      </c>
      <c r="CG171" s="106"/>
      <c r="CH171" s="123">
        <f t="shared" si="283"/>
        <v>0</v>
      </c>
      <c r="CI171" s="106"/>
      <c r="CJ171" s="123">
        <f t="shared" si="284"/>
        <v>0</v>
      </c>
      <c r="CK171" s="106"/>
      <c r="CL171" s="123">
        <f t="shared" si="285"/>
        <v>0</v>
      </c>
      <c r="CM171" s="104"/>
      <c r="CN171" s="123">
        <f t="shared" si="286"/>
        <v>0</v>
      </c>
      <c r="CO171" s="104"/>
      <c r="CP171" s="123">
        <f t="shared" si="287"/>
        <v>0</v>
      </c>
      <c r="CQ171" s="106"/>
      <c r="CR171" s="123">
        <f t="shared" si="288"/>
        <v>0</v>
      </c>
      <c r="CS171" s="104"/>
      <c r="CT171" s="123">
        <f t="shared" si="289"/>
        <v>0</v>
      </c>
      <c r="CU171" s="104"/>
      <c r="CV171" s="123">
        <f t="shared" si="290"/>
        <v>0</v>
      </c>
      <c r="CW171" s="104"/>
      <c r="CX171" s="123">
        <f t="shared" si="291"/>
        <v>0</v>
      </c>
      <c r="CY171" s="104"/>
      <c r="CZ171" s="123">
        <f t="shared" si="292"/>
        <v>0</v>
      </c>
      <c r="DA171" s="104"/>
      <c r="DB171" s="123">
        <f t="shared" si="293"/>
        <v>0</v>
      </c>
      <c r="DC171" s="104"/>
      <c r="DD171" s="123">
        <f t="shared" si="294"/>
        <v>0</v>
      </c>
      <c r="DE171" s="104"/>
      <c r="DF171" s="123">
        <f t="shared" si="295"/>
        <v>0</v>
      </c>
      <c r="DG171" s="104"/>
      <c r="DH171" s="123">
        <f t="shared" si="296"/>
        <v>0</v>
      </c>
      <c r="DI171" s="104"/>
      <c r="DJ171" s="123">
        <f t="shared" si="297"/>
        <v>0</v>
      </c>
      <c r="DK171" s="104"/>
      <c r="DL171" s="123">
        <f t="shared" si="298"/>
        <v>0</v>
      </c>
      <c r="DM171" s="104"/>
      <c r="DN171" s="123">
        <f t="shared" si="299"/>
        <v>0</v>
      </c>
      <c r="DO171" s="104"/>
      <c r="DP171" s="123">
        <f t="shared" si="300"/>
        <v>0</v>
      </c>
      <c r="DQ171" s="104"/>
      <c r="DR171" s="123">
        <f t="shared" si="301"/>
        <v>0</v>
      </c>
      <c r="DS171" s="104"/>
      <c r="DT171" s="123"/>
      <c r="DU171" s="104"/>
      <c r="DV171" s="123">
        <f t="shared" si="302"/>
        <v>0</v>
      </c>
      <c r="DW171" s="104"/>
      <c r="DX171" s="123">
        <f t="shared" si="303"/>
        <v>0</v>
      </c>
      <c r="DY171" s="104"/>
      <c r="DZ171" s="123">
        <f t="shared" si="304"/>
        <v>0</v>
      </c>
      <c r="EA171" s="110"/>
      <c r="EB171" s="123">
        <f t="shared" si="305"/>
        <v>0</v>
      </c>
      <c r="EC171" s="125"/>
      <c r="ED171" s="123">
        <f t="shared" si="306"/>
        <v>0</v>
      </c>
      <c r="EE171" s="125"/>
      <c r="EF171" s="123">
        <f t="shared" si="307"/>
        <v>0</v>
      </c>
      <c r="EG171" s="125"/>
      <c r="EH171" s="123">
        <f t="shared" si="308"/>
        <v>0</v>
      </c>
      <c r="EI171" s="112">
        <f t="shared" si="320"/>
        <v>18</v>
      </c>
      <c r="EJ171" s="112">
        <f t="shared" si="320"/>
        <v>18259837.777288795</v>
      </c>
    </row>
    <row r="172" spans="1:140" s="93" customFormat="1" ht="18.75" x14ac:dyDescent="0.25">
      <c r="A172" s="87">
        <v>20</v>
      </c>
      <c r="B172" s="209"/>
      <c r="C172" s="210" t="s">
        <v>503</v>
      </c>
      <c r="D172" s="185" t="s">
        <v>504</v>
      </c>
      <c r="E172" s="98">
        <v>16026</v>
      </c>
      <c r="F172" s="98">
        <v>16828</v>
      </c>
      <c r="G172" s="156"/>
      <c r="H172" s="100"/>
      <c r="I172" s="90"/>
      <c r="J172" s="269"/>
      <c r="K172" s="157">
        <v>1.4</v>
      </c>
      <c r="L172" s="157">
        <v>1.68</v>
      </c>
      <c r="M172" s="157">
        <v>2.23</v>
      </c>
      <c r="N172" s="147">
        <v>2.57</v>
      </c>
      <c r="O172" s="131">
        <f t="shared" ref="O172:AA172" si="321">SUM(O173:O178)</f>
        <v>5</v>
      </c>
      <c r="P172" s="131">
        <f t="shared" si="321"/>
        <v>86476.646666666667</v>
      </c>
      <c r="Q172" s="131">
        <f t="shared" si="321"/>
        <v>0</v>
      </c>
      <c r="R172" s="131">
        <f>SUM(R173:R178)</f>
        <v>0</v>
      </c>
      <c r="S172" s="131">
        <f t="shared" si="321"/>
        <v>0</v>
      </c>
      <c r="T172" s="131">
        <f>SUM(T173:T178)</f>
        <v>0</v>
      </c>
      <c r="U172" s="131">
        <f t="shared" si="321"/>
        <v>0</v>
      </c>
      <c r="V172" s="131">
        <f>SUM(V173:V178)</f>
        <v>0</v>
      </c>
      <c r="W172" s="131">
        <f t="shared" si="321"/>
        <v>0</v>
      </c>
      <c r="X172" s="131">
        <f>SUM(X173:X178)</f>
        <v>0</v>
      </c>
      <c r="Y172" s="131">
        <f t="shared" si="321"/>
        <v>0</v>
      </c>
      <c r="Z172" s="131">
        <f>SUM(Z173:Z178)</f>
        <v>0</v>
      </c>
      <c r="AA172" s="131">
        <f t="shared" si="321"/>
        <v>128</v>
      </c>
      <c r="AB172" s="131">
        <f>SUM(AB173:AB178)</f>
        <v>2213802.1546666664</v>
      </c>
      <c r="AC172" s="131">
        <f t="shared" ref="AC172:AI172" si="322">SUM(AC173:AC178)</f>
        <v>0</v>
      </c>
      <c r="AD172" s="131">
        <f>SUM(AD173:AD178)</f>
        <v>0</v>
      </c>
      <c r="AE172" s="131">
        <f t="shared" si="322"/>
        <v>0</v>
      </c>
      <c r="AF172" s="131">
        <f t="shared" si="322"/>
        <v>0</v>
      </c>
      <c r="AG172" s="131">
        <f t="shared" si="322"/>
        <v>22</v>
      </c>
      <c r="AH172" s="131">
        <f t="shared" si="322"/>
        <v>456596.69439999992</v>
      </c>
      <c r="AI172" s="131">
        <f t="shared" si="322"/>
        <v>29</v>
      </c>
      <c r="AJ172" s="131">
        <f>SUM(AJ173:AJ178)</f>
        <v>933947.78399999987</v>
      </c>
      <c r="AK172" s="131">
        <f t="shared" ref="AK172:AQ172" si="323">SUM(AK173:AK178)</f>
        <v>30</v>
      </c>
      <c r="AL172" s="131">
        <f>SUM(AL173:AL178)</f>
        <v>518859.87999999995</v>
      </c>
      <c r="AM172" s="131">
        <f t="shared" si="323"/>
        <v>15</v>
      </c>
      <c r="AN172" s="131">
        <f>SUM(AN173:AN178)</f>
        <v>259429.93999999997</v>
      </c>
      <c r="AO172" s="131">
        <f t="shared" si="323"/>
        <v>0</v>
      </c>
      <c r="AP172" s="131">
        <f>SUM(AP173:AP178)</f>
        <v>0</v>
      </c>
      <c r="AQ172" s="131">
        <f t="shared" si="323"/>
        <v>97</v>
      </c>
      <c r="AR172" s="131">
        <f>SUM(AR173:AR178)</f>
        <v>2388157.7720000003</v>
      </c>
      <c r="AS172" s="131">
        <f t="shared" ref="AS172:BC172" si="324">SUM(AS173:AS178)</f>
        <v>50</v>
      </c>
      <c r="AT172" s="131">
        <f>SUM(AT173:AT178)</f>
        <v>864766.46666666656</v>
      </c>
      <c r="AU172" s="131">
        <f t="shared" si="324"/>
        <v>19</v>
      </c>
      <c r="AV172" s="131">
        <f>SUM(AV173:AV178)</f>
        <v>328611.25733333325</v>
      </c>
      <c r="AW172" s="131">
        <f t="shared" si="324"/>
        <v>36</v>
      </c>
      <c r="AX172" s="131">
        <f>SUM(AX173:AX178)</f>
        <v>622631.85599999991</v>
      </c>
      <c r="AY172" s="131">
        <f t="shared" si="324"/>
        <v>18</v>
      </c>
      <c r="AZ172" s="131">
        <f>SUM(AZ173:AZ178)</f>
        <v>311315.92799999996</v>
      </c>
      <c r="BA172" s="131">
        <f t="shared" si="324"/>
        <v>0</v>
      </c>
      <c r="BB172" s="131">
        <f>SUM(BB173:BB178)</f>
        <v>0</v>
      </c>
      <c r="BC172" s="131">
        <f t="shared" si="324"/>
        <v>15</v>
      </c>
      <c r="BD172" s="131">
        <f>SUM(BD173:BD178)</f>
        <v>259429.93999999997</v>
      </c>
      <c r="BE172" s="131">
        <f t="shared" ref="BE172:BO172" si="325">SUM(BE173:BE178)</f>
        <v>140</v>
      </c>
      <c r="BF172" s="131">
        <f>SUM(BF173:BF178)</f>
        <v>2421346.1066666665</v>
      </c>
      <c r="BG172" s="131">
        <f t="shared" si="325"/>
        <v>86</v>
      </c>
      <c r="BH172" s="131">
        <f>SUM(BH173:BH178)</f>
        <v>1487398.3226666665</v>
      </c>
      <c r="BI172" s="131">
        <f t="shared" si="325"/>
        <v>0</v>
      </c>
      <c r="BJ172" s="131">
        <f>SUM(BJ173:BJ178)</f>
        <v>0</v>
      </c>
      <c r="BK172" s="131">
        <f t="shared" si="325"/>
        <v>0</v>
      </c>
      <c r="BL172" s="131">
        <f>SUM(BL173:BL178)</f>
        <v>0</v>
      </c>
      <c r="BM172" s="131">
        <f t="shared" si="325"/>
        <v>1</v>
      </c>
      <c r="BN172" s="131">
        <f>SUM(BN173:BN178)</f>
        <v>17295.329333333331</v>
      </c>
      <c r="BO172" s="131">
        <f t="shared" si="325"/>
        <v>0</v>
      </c>
      <c r="BP172" s="131">
        <f>SUM(BP173:BP178)</f>
        <v>0</v>
      </c>
      <c r="BQ172" s="131">
        <f t="shared" ref="BQ172:DW172" si="326">SUM(BQ173:BQ178)</f>
        <v>59</v>
      </c>
      <c r="BR172" s="131">
        <f>SUM(BR173:BR178)</f>
        <v>1020424.4306666667</v>
      </c>
      <c r="BS172" s="131">
        <f t="shared" si="326"/>
        <v>15</v>
      </c>
      <c r="BT172" s="131">
        <f>SUM(BT173:BT178)</f>
        <v>259429.93999999997</v>
      </c>
      <c r="BU172" s="131">
        <f t="shared" si="326"/>
        <v>4</v>
      </c>
      <c r="BV172" s="131">
        <f>SUM(BV173:BV178)</f>
        <v>69181.317333333325</v>
      </c>
      <c r="BW172" s="131">
        <f t="shared" si="326"/>
        <v>0</v>
      </c>
      <c r="BX172" s="131">
        <f>SUM(BX173:BX178)</f>
        <v>0</v>
      </c>
      <c r="BY172" s="131">
        <f t="shared" si="326"/>
        <v>0</v>
      </c>
      <c r="BZ172" s="131">
        <f>SUM(BZ173:BZ178)</f>
        <v>0</v>
      </c>
      <c r="CA172" s="131">
        <f t="shared" si="326"/>
        <v>10</v>
      </c>
      <c r="CB172" s="131">
        <f>SUM(CB173:CB178)</f>
        <v>172953.29333333333</v>
      </c>
      <c r="CC172" s="131">
        <f t="shared" si="326"/>
        <v>35</v>
      </c>
      <c r="CD172" s="131">
        <f t="shared" si="326"/>
        <v>726403.83199999994</v>
      </c>
      <c r="CE172" s="131">
        <f t="shared" si="326"/>
        <v>0</v>
      </c>
      <c r="CF172" s="131">
        <f t="shared" si="326"/>
        <v>0</v>
      </c>
      <c r="CG172" s="131">
        <f t="shared" si="326"/>
        <v>0</v>
      </c>
      <c r="CH172" s="131">
        <f t="shared" si="326"/>
        <v>0</v>
      </c>
      <c r="CI172" s="131">
        <f t="shared" si="326"/>
        <v>0</v>
      </c>
      <c r="CJ172" s="131">
        <f t="shared" si="326"/>
        <v>0</v>
      </c>
      <c r="CK172" s="131">
        <f t="shared" si="326"/>
        <v>0</v>
      </c>
      <c r="CL172" s="131">
        <f t="shared" si="326"/>
        <v>0</v>
      </c>
      <c r="CM172" s="131">
        <f t="shared" si="326"/>
        <v>10</v>
      </c>
      <c r="CN172" s="131">
        <f t="shared" si="326"/>
        <v>207543.95199999999</v>
      </c>
      <c r="CO172" s="131">
        <f t="shared" si="326"/>
        <v>0</v>
      </c>
      <c r="CP172" s="131">
        <f t="shared" si="326"/>
        <v>0</v>
      </c>
      <c r="CQ172" s="131">
        <f t="shared" si="326"/>
        <v>32</v>
      </c>
      <c r="CR172" s="131">
        <f t="shared" si="326"/>
        <v>664140.64639999997</v>
      </c>
      <c r="CS172" s="131">
        <f t="shared" si="326"/>
        <v>0</v>
      </c>
      <c r="CT172" s="131">
        <f t="shared" si="326"/>
        <v>0</v>
      </c>
      <c r="CU172" s="131">
        <f t="shared" si="326"/>
        <v>0</v>
      </c>
      <c r="CV172" s="131">
        <f t="shared" si="326"/>
        <v>0</v>
      </c>
      <c r="CW172" s="131">
        <f t="shared" si="326"/>
        <v>10</v>
      </c>
      <c r="CX172" s="131">
        <f t="shared" si="326"/>
        <v>207543.95199999999</v>
      </c>
      <c r="CY172" s="131">
        <f t="shared" si="326"/>
        <v>22</v>
      </c>
      <c r="CZ172" s="131">
        <f t="shared" si="326"/>
        <v>456596.69439999992</v>
      </c>
      <c r="DA172" s="131">
        <f t="shared" si="326"/>
        <v>7</v>
      </c>
      <c r="DB172" s="131">
        <f t="shared" si="326"/>
        <v>145280.76639999999</v>
      </c>
      <c r="DC172" s="131">
        <f t="shared" si="326"/>
        <v>0</v>
      </c>
      <c r="DD172" s="131">
        <f t="shared" si="326"/>
        <v>0</v>
      </c>
      <c r="DE172" s="131">
        <f t="shared" si="326"/>
        <v>1</v>
      </c>
      <c r="DF172" s="131">
        <f t="shared" si="326"/>
        <v>20920.57</v>
      </c>
      <c r="DG172" s="131">
        <f t="shared" si="326"/>
        <v>1</v>
      </c>
      <c r="DH172" s="131">
        <f t="shared" si="326"/>
        <v>20754.395199999999</v>
      </c>
      <c r="DI172" s="131">
        <f t="shared" si="326"/>
        <v>0</v>
      </c>
      <c r="DJ172" s="131">
        <f t="shared" si="326"/>
        <v>0</v>
      </c>
      <c r="DK172" s="131">
        <f t="shared" si="326"/>
        <v>0</v>
      </c>
      <c r="DL172" s="131">
        <f t="shared" si="326"/>
        <v>0</v>
      </c>
      <c r="DM172" s="131">
        <f t="shared" si="326"/>
        <v>0</v>
      </c>
      <c r="DN172" s="131">
        <f>SUM(DN173:DN178)</f>
        <v>0</v>
      </c>
      <c r="DO172" s="131">
        <f t="shared" si="326"/>
        <v>0</v>
      </c>
      <c r="DP172" s="131">
        <f>SUM(DP173:DP178)</f>
        <v>0</v>
      </c>
      <c r="DQ172" s="131">
        <f t="shared" si="326"/>
        <v>0</v>
      </c>
      <c r="DR172" s="131">
        <f t="shared" si="326"/>
        <v>0</v>
      </c>
      <c r="DS172" s="131">
        <f t="shared" si="326"/>
        <v>0</v>
      </c>
      <c r="DT172" s="131">
        <f t="shared" si="326"/>
        <v>0</v>
      </c>
      <c r="DU172" s="131">
        <f t="shared" si="326"/>
        <v>0</v>
      </c>
      <c r="DV172" s="131">
        <f>SUM(DV173:DV178)</f>
        <v>0</v>
      </c>
      <c r="DW172" s="131">
        <f t="shared" si="326"/>
        <v>0</v>
      </c>
      <c r="DX172" s="131">
        <f>SUM(DX173:DX178)</f>
        <v>0</v>
      </c>
      <c r="DY172" s="131">
        <f t="shared" ref="DY172:EJ172" si="327">SUM(DY173:DY178)</f>
        <v>0</v>
      </c>
      <c r="DZ172" s="131">
        <f t="shared" si="327"/>
        <v>0</v>
      </c>
      <c r="EA172" s="131">
        <f t="shared" si="327"/>
        <v>0</v>
      </c>
      <c r="EB172" s="131">
        <f t="shared" si="327"/>
        <v>0</v>
      </c>
      <c r="EC172" s="131">
        <f t="shared" si="327"/>
        <v>0</v>
      </c>
      <c r="ED172" s="131">
        <f t="shared" si="327"/>
        <v>0</v>
      </c>
      <c r="EE172" s="131">
        <f t="shared" si="327"/>
        <v>0</v>
      </c>
      <c r="EF172" s="131">
        <f t="shared" si="327"/>
        <v>0</v>
      </c>
      <c r="EG172" s="131"/>
      <c r="EH172" s="131"/>
      <c r="EI172" s="131">
        <f t="shared" si="327"/>
        <v>897</v>
      </c>
      <c r="EJ172" s="131">
        <f t="shared" si="327"/>
        <v>17141239.868133325</v>
      </c>
    </row>
    <row r="173" spans="1:140" s="3" customFormat="1" ht="18.75" x14ac:dyDescent="0.25">
      <c r="A173" s="95"/>
      <c r="B173" s="132">
        <v>107</v>
      </c>
      <c r="C173" s="96" t="s">
        <v>505</v>
      </c>
      <c r="D173" s="184" t="s">
        <v>506</v>
      </c>
      <c r="E173" s="98">
        <v>16026</v>
      </c>
      <c r="F173" s="98">
        <v>16828</v>
      </c>
      <c r="G173" s="99">
        <v>0.74</v>
      </c>
      <c r="H173" s="100"/>
      <c r="I173" s="101">
        <v>1</v>
      </c>
      <c r="J173" s="268">
        <v>1</v>
      </c>
      <c r="K173" s="150">
        <v>1.4</v>
      </c>
      <c r="L173" s="150">
        <v>1.68</v>
      </c>
      <c r="M173" s="150">
        <v>2.23</v>
      </c>
      <c r="N173" s="153">
        <v>2.57</v>
      </c>
      <c r="O173" s="104">
        <v>5</v>
      </c>
      <c r="P173" s="105">
        <f>(O173/12*2*$E173*$G173*$I173*$K173*P$10)+(O173/12*10*$F173*$G173*$J173*$K173*P$10)</f>
        <v>86476.646666666667</v>
      </c>
      <c r="Q173" s="154"/>
      <c r="R173" s="105">
        <f>(Q173/12*2*$E173*$G173*$I173*$K173*R$10)+(Q173/12*10*$F173*$G173*$J173*$K173*R$10)</f>
        <v>0</v>
      </c>
      <c r="S173" s="106"/>
      <c r="T173" s="105">
        <f>(S173/12*2*$E173*$G173*$I173*$K173*T$10)+(S173/12*10*$F173*$G173*$J173*$K173*T$10)</f>
        <v>0</v>
      </c>
      <c r="U173" s="104"/>
      <c r="V173" s="105">
        <f>(U173/12*2*$E173*$G173*$I173*$K173*V$10)+(U173/12*10*$F173*$G173*$J173*$K173*V$10)</f>
        <v>0</v>
      </c>
      <c r="W173" s="104"/>
      <c r="X173" s="105">
        <f>(W173/12*2*$E173*$G173*$I173*$K173*X$10)+(W173/12*10*$F173*$G173*$J173*$K173*X$10)</f>
        <v>0</v>
      </c>
      <c r="Y173" s="104"/>
      <c r="Z173" s="105">
        <f>(Y173/12*2*$E173*$G173*$I173*$K173*Z$10)+(Y173/12*10*$F173*$G173*$J173*$K173*Z$10)</f>
        <v>0</v>
      </c>
      <c r="AA173" s="106">
        <v>128</v>
      </c>
      <c r="AB173" s="105">
        <f>(AA173/12*2*$E173*$G173*$I173*$K173*AB$10)+(AA173/12*10*$F173*$G173*$J173*$K173*AB$10)</f>
        <v>2213802.1546666664</v>
      </c>
      <c r="AC173" s="106"/>
      <c r="AD173" s="105">
        <f>(AC173/12*2*$E173*$G173*$I173*$K173*AD$10)+(AC173/12*10*$F173*$G173*$J173*$K173*AD$10)</f>
        <v>0</v>
      </c>
      <c r="AE173" s="106"/>
      <c r="AF173" s="106">
        <f>SUM(AE173/12*2*$E173*$G173*$I173*$L173*$AF$10)+(AE173/12*10*$F173*$G173*$J173*$L173*$AF$10)</f>
        <v>0</v>
      </c>
      <c r="AG173" s="106">
        <v>22</v>
      </c>
      <c r="AH173" s="107">
        <f>SUM(AG173/12*2*$E173*$G173*$I173*$L173*$AH$10)+(AG173/12*10*$F173*$G173*$J173*$L173*$AH$10)</f>
        <v>456596.69439999992</v>
      </c>
      <c r="AI173" s="104">
        <v>10</v>
      </c>
      <c r="AJ173" s="105">
        <f>(AI173/12*2*$E173*$G173*$I173*$K173*AJ$10)+(AI173/12*10*$F173*$G173*$J173*$K173*AJ$10)</f>
        <v>172953.29333333333</v>
      </c>
      <c r="AK173" s="104">
        <v>30</v>
      </c>
      <c r="AL173" s="105">
        <f>(AK173/12*2*$E173*$G173*$I173*$K173*AL$10)+(AK173/12*10*$F173*$G173*$J173*$K173*AL$10)</f>
        <v>518859.87999999995</v>
      </c>
      <c r="AM173" s="104">
        <v>15</v>
      </c>
      <c r="AN173" s="105">
        <f>(AM173/12*2*$E173*$G173*$I173*$K173*AN$10)+(AM173/12*10*$F173*$G173*$J173*$K173*AN$10)</f>
        <v>259429.93999999997</v>
      </c>
      <c r="AO173" s="104"/>
      <c r="AP173" s="105"/>
      <c r="AQ173" s="104">
        <v>17</v>
      </c>
      <c r="AR173" s="105">
        <f>(AQ173/12*2*$E173*$G173*$I173*$K173*AR$10)+(AQ173/12*10*$F173*$G173*$J173*$K173*AR$10)</f>
        <v>294020.59866666666</v>
      </c>
      <c r="AS173" s="104">
        <v>50</v>
      </c>
      <c r="AT173" s="105">
        <f>(AS173/12*2*$E173*$G173*$I173*$K173*AT$10)+(AS173/12*10*$F173*$G173*$J173*$K173*AT$10)</f>
        <v>864766.46666666656</v>
      </c>
      <c r="AU173" s="104">
        <f>20-1</f>
        <v>19</v>
      </c>
      <c r="AV173" s="105">
        <f>(AU173/12*2*$E173*$G173*$I173*$K173*AV$10)+(AU173/12*10*$F173*$G173*$J173*$K173*AV$10)</f>
        <v>328611.25733333325</v>
      </c>
      <c r="AW173" s="104">
        <v>36</v>
      </c>
      <c r="AX173" s="105">
        <f>(AW173/12*2*$E173*$G173*$I173*$K173*AX$10)+(AW173/12*10*$F173*$G173*$J173*$K173*AX$10)</f>
        <v>622631.85599999991</v>
      </c>
      <c r="AY173" s="104">
        <v>18</v>
      </c>
      <c r="AZ173" s="105">
        <f>(AY173/12*2*$E173*$G173*$I173*$K173*AZ$10)+(AY173/12*10*$F173*$G173*$J173*$K173*AZ$10)</f>
        <v>311315.92799999996</v>
      </c>
      <c r="BA173" s="104"/>
      <c r="BB173" s="105">
        <f>(BA173/12*2*$E173*$G173*$I173*$K173*BB$10)+(BA173/12*10*$F173*$G173*$J173*$K173*BB$10)</f>
        <v>0</v>
      </c>
      <c r="BC173" s="104">
        <v>15</v>
      </c>
      <c r="BD173" s="105">
        <f>(BC173/12*2*$E173*$G173*$I173*$K173*BD$10)+(BC173/12*10*$F173*$G173*$J173*$K173*BD$10)</f>
        <v>259429.93999999997</v>
      </c>
      <c r="BE173" s="104">
        <v>140</v>
      </c>
      <c r="BF173" s="105">
        <f>(BE173/12*2*$E173*$G173*$I173*$K173*BF$10)+(BE173/12*10*$F173*$G173*$J173*$K173*BF$10)</f>
        <v>2421346.1066666665</v>
      </c>
      <c r="BG173" s="104">
        <f>81+5</f>
        <v>86</v>
      </c>
      <c r="BH173" s="105">
        <f>(BG173/12*2*$E173*$G173*$I173*$K173*BH$10)+(BG173/12*10*$F173*$G173*$J173*$K173*BH$10)</f>
        <v>1487398.3226666665</v>
      </c>
      <c r="BI173" s="104"/>
      <c r="BJ173" s="105">
        <f>(BI173/12*2*$E173*$G173*$I173*$K173*BJ$10)+(BI173/12*10*$F173*$G173*$J173*$K173*BJ$10)</f>
        <v>0</v>
      </c>
      <c r="BK173" s="104"/>
      <c r="BL173" s="105">
        <f>(BK173/12*2*$E173*$G173*$I173*$K173*BL$10)+(BK173/12*10*$F173*$G173*$J173*$K173*BL$10)</f>
        <v>0</v>
      </c>
      <c r="BM173" s="104">
        <v>1</v>
      </c>
      <c r="BN173" s="105">
        <f>(BM173/12*2*$E173*$G173*$I173*$K173*BN$10)+(BM173/12*10*$F173*$G173*$J173*$K173*BN$10)</f>
        <v>17295.329333333331</v>
      </c>
      <c r="BO173" s="109"/>
      <c r="BP173" s="105">
        <f>(BO173/12*2*$E173*$G173*$I173*$K173*BP$10)+(BO173/12*10*$F173*$G173*$J173*$K173*BP$10)</f>
        <v>0</v>
      </c>
      <c r="BQ173" s="104">
        <v>59</v>
      </c>
      <c r="BR173" s="105">
        <f>(BQ173/12*2*$E173*$G173*$I173*$K173*BR$10)+(BQ173/12*10*$F173*$G173*$J173*$K173*BR$10)</f>
        <v>1020424.4306666667</v>
      </c>
      <c r="BS173" s="106">
        <v>15</v>
      </c>
      <c r="BT173" s="105">
        <f>(BS173/12*2*$E173*$G173*$I173*$K173*BT$10)+(BS173/12*10*$F173*$G173*$J173*$K173*BT$10)</f>
        <v>259429.93999999997</v>
      </c>
      <c r="BU173" s="104">
        <v>4</v>
      </c>
      <c r="BV173" s="105">
        <f>(BU173/12*2*$E173*$G173*$I173*$K173*BV$10)+(BU173/12*10*$F173*$G173*$J173*$K173*BV$10)</f>
        <v>69181.317333333325</v>
      </c>
      <c r="BW173" s="104"/>
      <c r="BX173" s="105">
        <f>(BW173/12*2*$E173*$G173*$I173*$K173*BX$10)+(BW173/12*10*$F173*$G173*$J173*$K173*BX$10)</f>
        <v>0</v>
      </c>
      <c r="BY173" s="104"/>
      <c r="BZ173" s="105">
        <f>(BY173/12*2*$E173*$G173*$I173*$K173*BZ$10)+(BY173/12*10*$F173*$G173*$J173*$K173*BZ$10)</f>
        <v>0</v>
      </c>
      <c r="CA173" s="104">
        <v>10</v>
      </c>
      <c r="CB173" s="105">
        <f>(CA173/12*2*$E173*$G173*$I173*$K173*CB$10)+(CA173/12*10*$F173*$G173*$J173*$K173*CB$10)</f>
        <v>172953.29333333333</v>
      </c>
      <c r="CC173" s="106">
        <v>35</v>
      </c>
      <c r="CD173" s="107">
        <f>SUM(CC173/12*2*$E173*$G173*$I173*$L173*$CD$10)+(CC173/12*10*$F173*$G173*$J173*$L173*$CD$10)</f>
        <v>726403.83199999994</v>
      </c>
      <c r="CE173" s="104"/>
      <c r="CF173" s="107">
        <f>SUM(CE173/12*2*$E173*$G173*$I173*$L173*CF$10)+(CE173/12*10*$F173*$G173*$J173*$L173*CF$10)</f>
        <v>0</v>
      </c>
      <c r="CG173" s="106"/>
      <c r="CH173" s="107">
        <f>SUM(CG173/12*2*$E173*$G173*$I173*$L173*CH$10)+(CG173/12*10*$F173*$G173*$J173*$L173*CH$10)</f>
        <v>0</v>
      </c>
      <c r="CI173" s="106"/>
      <c r="CJ173" s="107">
        <f>SUM(CI173/12*2*$E173*$G173*$I173*$L173*CJ$10)+(CI173/12*10*$F173*$G173*$J173*$L173*CJ$10)</f>
        <v>0</v>
      </c>
      <c r="CK173" s="106"/>
      <c r="CL173" s="107"/>
      <c r="CM173" s="104">
        <v>10</v>
      </c>
      <c r="CN173" s="107">
        <f>SUM(CM173/12*2*$E173*$G173*$I173*$L173*CN$10)+(CM173/12*10*$F173*$G173*$J173*$L173*CN$10)</f>
        <v>207543.95199999999</v>
      </c>
      <c r="CO173" s="104"/>
      <c r="CP173" s="107">
        <f>SUM(CO173/12*2*$E173*$G173*$I173*$L173*CP$10)+(CO173/12*10*$F173*$G173*$J173*$L173*CP$10)</f>
        <v>0</v>
      </c>
      <c r="CQ173" s="106">
        <v>32</v>
      </c>
      <c r="CR173" s="107">
        <f>SUM(CQ173/12*2*$E173*$G173*$I173*$L173*CR$10)+(CQ173/12*10*$F173*$G173*$J173*$L173*CR$10)</f>
        <v>664140.64639999997</v>
      </c>
      <c r="CS173" s="104"/>
      <c r="CT173" s="107">
        <f>SUM(CS173/12*2*$E173*$G173*$I173*$L173*CT$10)+(CS173/12*10*$F173*$G173*$J173*$L173*CT$10)</f>
        <v>0</v>
      </c>
      <c r="CU173" s="104"/>
      <c r="CV173" s="107">
        <f>SUM(CU173/12*2*$E173*$G173*$I173*$L173*CV$10)+(CU173/12*10*$F173*$G173*$J173*$L173*CV$10)</f>
        <v>0</v>
      </c>
      <c r="CW173" s="104">
        <v>10</v>
      </c>
      <c r="CX173" s="107">
        <f>SUM(CW173/12*2*$E173*$G173*$I173*$L173*CX$10)+(CW173/12*10*$F173*$G173*$J173*$L173*CX$10)</f>
        <v>207543.95199999999</v>
      </c>
      <c r="CY173" s="104">
        <v>22</v>
      </c>
      <c r="CZ173" s="107">
        <f>SUM(CY173/12*2*$E173*$G173*$I173*$L173*CZ$10)+(CY173/12*10*$F173*$G173*$J173*$L173*CZ$10)</f>
        <v>456596.69439999992</v>
      </c>
      <c r="DA173" s="104">
        <v>7</v>
      </c>
      <c r="DB173" s="107">
        <f>SUM(DA173/12*2*$E173*$G173*$I173*$L173*DB$10)+(DA173/12*10*$F173*$G173*$J173*$L173*DB$10)</f>
        <v>145280.76639999999</v>
      </c>
      <c r="DC173" s="104"/>
      <c r="DD173" s="107">
        <f>SUM(DC173/12*2*$E173*$G173*$I173*$L173*DD$10)+(DC173/12*10*$F173*$G173*$J173*$L173*DD$10)</f>
        <v>0</v>
      </c>
      <c r="DE173" s="104">
        <v>1</v>
      </c>
      <c r="DF173" s="106">
        <v>20920.57</v>
      </c>
      <c r="DG173" s="104">
        <v>1</v>
      </c>
      <c r="DH173" s="107">
        <f>SUM(DG173/12*2*$E173*$G173*$I173*$L173*DH$10)+(DG173/12*10*$F173*$G173*$J173*$L173*DH$10)</f>
        <v>20754.395199999999</v>
      </c>
      <c r="DI173" s="104"/>
      <c r="DJ173" s="107">
        <f>SUM(DI173/12*2*$E173*$G173*$I173*$M173*DJ$10)+(DI173/12*10*$F173*$G173*$J173*$M173*DJ$10)</f>
        <v>0</v>
      </c>
      <c r="DK173" s="104"/>
      <c r="DL173" s="107">
        <f>SUM(DK173/12*2*$E173*$G173*$I173*$N173*DL$10)+(DK173/12*10*$F173*$G173*$J173*$N173*DL$10)</f>
        <v>0</v>
      </c>
      <c r="DM173" s="104"/>
      <c r="DN173" s="105"/>
      <c r="DO173" s="104"/>
      <c r="DP173" s="105">
        <f>(DO173/12*2*$E173*$G173*$I173*$K173*DP$10)+(DO173/12*10*$F173*$G173*$J173*$K173*DP$10)</f>
        <v>0</v>
      </c>
      <c r="DQ173" s="104"/>
      <c r="DR173" s="107"/>
      <c r="DS173" s="104"/>
      <c r="DT173" s="106"/>
      <c r="DU173" s="104"/>
      <c r="DV173" s="105">
        <f>(DU173/12*2*$E173*$G173*$I173*$K173*DV$10)+(DU173/12*10*$F173*$G173*$J173*$K173*DV$10)</f>
        <v>0</v>
      </c>
      <c r="DW173" s="104"/>
      <c r="DX173" s="105"/>
      <c r="DY173" s="104"/>
      <c r="DZ173" s="106"/>
      <c r="EA173" s="110"/>
      <c r="EB173" s="110"/>
      <c r="EC173" s="104"/>
      <c r="ED173" s="106">
        <f>(EC173/12*2*$E173*$G173*$I173*$K173)+(EC173/12*10*$F173*$G173*$J173*$K173)</f>
        <v>0</v>
      </c>
      <c r="EE173" s="104"/>
      <c r="EF173" s="104"/>
      <c r="EG173" s="104"/>
      <c r="EH173" s="111"/>
      <c r="EI173" s="112">
        <f t="shared" ref="EI173:EJ178" si="328">SUM(O173,Q173,S173,U173,W173,Y173,AA173,AC173,AE173,AG173,AI173,AK173,AM173,AO173,AQ173,AS173,AU173,AW173,AY173,BA173,BC173,BE173,BG173,BI173,BK173,BM173,BO173,BQ173,BS173,BU173,BW173,BY173,CA173,CC173,CE173,CG173,CI173,CK173,CM173,CO173,CQ173,CS173,CU173,CW173,CY173,DA173,DC173,DE173,DG173,DI173,DK173,DM173,DO173,DQ173,DS173,DU173,DW173,DY173,EA173,EC173,EE173)</f>
        <v>798</v>
      </c>
      <c r="EJ173" s="112">
        <f t="shared" si="328"/>
        <v>14286108.204133328</v>
      </c>
    </row>
    <row r="174" spans="1:140" s="3" customFormat="1" ht="45" hidden="1" customHeight="1" x14ac:dyDescent="0.25">
      <c r="A174" s="95"/>
      <c r="B174" s="132">
        <v>108</v>
      </c>
      <c r="C174" s="96" t="s">
        <v>507</v>
      </c>
      <c r="D174" s="184" t="s">
        <v>508</v>
      </c>
      <c r="E174" s="98">
        <v>16026</v>
      </c>
      <c r="F174" s="98">
        <v>16828</v>
      </c>
      <c r="G174" s="99">
        <v>1.1200000000000001</v>
      </c>
      <c r="H174" s="100"/>
      <c r="I174" s="101">
        <v>1</v>
      </c>
      <c r="J174" s="102"/>
      <c r="K174" s="150">
        <v>1.4</v>
      </c>
      <c r="L174" s="150">
        <v>1.68</v>
      </c>
      <c r="M174" s="150">
        <v>2.23</v>
      </c>
      <c r="N174" s="153">
        <v>2.57</v>
      </c>
      <c r="O174" s="104"/>
      <c r="P174" s="105">
        <f>(O174/12*2*$E174*$G174*$I174*$K174*P$10)+(O174/12*10*$F174*$G174*$I174*$K174*P$10)</f>
        <v>0</v>
      </c>
      <c r="Q174" s="154"/>
      <c r="R174" s="105">
        <f>(Q174/12*2*$E174*$G174*$I174*$K174*R$10)+(Q174/12*10*$F174*$G174*$I174*$K174*R$10)</f>
        <v>0</v>
      </c>
      <c r="S174" s="106"/>
      <c r="T174" s="105">
        <f>(S174/12*2*$E174*$G174*$I174*$K174*T$10)+(S174/12*10*$F174*$G174*$I174*$K174*T$10)</f>
        <v>0</v>
      </c>
      <c r="U174" s="104"/>
      <c r="V174" s="105">
        <f>(U174/12*2*$E174*$G174*$I174*$K174*V$10)+(U174/12*10*$F174*$G174*$I174*$K174*V$10)</f>
        <v>0</v>
      </c>
      <c r="W174" s="104"/>
      <c r="X174" s="105">
        <f>(W174/12*2*$E174*$G174*$I174*$K174*X$10)+(W174/12*10*$F174*$G174*$I174*$K174*X$10)</f>
        <v>0</v>
      </c>
      <c r="Y174" s="104"/>
      <c r="Z174" s="105">
        <f>(Y174/12*2*$E174*$G174*$I174*$K174*Z$10)+(Y174/12*10*$F174*$G174*$I174*$K174*Z$10)</f>
        <v>0</v>
      </c>
      <c r="AA174" s="106"/>
      <c r="AB174" s="105">
        <f>(AA174/12*2*$E174*$G174*$I174*$K174*AB$10)+(AA174/12*10*$F174*$G174*$I174*$K174*AB$10)</f>
        <v>0</v>
      </c>
      <c r="AC174" s="106"/>
      <c r="AD174" s="105">
        <f>(AC174/12*2*$E174*$G174*$I174*$K174*AD$10)+(AC174/12*10*$F174*$G174*$I174*$K174*AD$10)</f>
        <v>0</v>
      </c>
      <c r="AE174" s="106"/>
      <c r="AF174" s="106">
        <f>SUM(AE174/12*2*$E174*$G174*$I174*$L174*$AF$10)+(AE174/12*10*$F174*$G174*$I174*$L174*$AF$10)</f>
        <v>0</v>
      </c>
      <c r="AG174" s="106"/>
      <c r="AH174" s="107">
        <f>SUM(AG174/12*2*$E174*$G174*$I174*$L174*$AH$10)+(AG174/12*10*$F174*$G174*$I174*$L174*$AH$10)</f>
        <v>0</v>
      </c>
      <c r="AI174" s="104"/>
      <c r="AJ174" s="105">
        <f>(AI174/12*2*$E174*$G174*$I174*$K174*AJ$10)+(AI174/12*10*$F174*$G174*$I174*$K174*AJ$10)</f>
        <v>0</v>
      </c>
      <c r="AK174" s="104"/>
      <c r="AL174" s="105">
        <f>(AK174/12*2*$E174*$G174*$I174*$K174*AL$10)+(AK174/12*10*$F174*$G174*$I174*$K174*AL$10)</f>
        <v>0</v>
      </c>
      <c r="AM174" s="104"/>
      <c r="AN174" s="105">
        <f>(AM174/12*2*$E174*$G174*$I174*$K174*AN$10)+(AM174/12*10*$F174*$G174*$I174*$K174*AN$10)</f>
        <v>0</v>
      </c>
      <c r="AO174" s="104"/>
      <c r="AP174" s="105">
        <f>(AO174/12*2*$E174*$G174*$I174*$K174*AP$10)+(AO174/12*10*$F174*$G174*$I174*$K174*AP$10)</f>
        <v>0</v>
      </c>
      <c r="AQ174" s="104">
        <v>80</v>
      </c>
      <c r="AR174" s="105">
        <f>(AQ174/12*2*$E174*$G174*$I174*$K174*AR$10)+(AQ174/12*10*$F174*$G174*$I174*$K174*AR$10)</f>
        <v>2094137.1733333336</v>
      </c>
      <c r="AS174" s="104">
        <f>15-15</f>
        <v>0</v>
      </c>
      <c r="AT174" s="105">
        <f>(AS174/12*2*$E174*$G174*$I174*$K174*AT$10)+(AS174/12*10*$F174*$G174*$I174*$K174*AT$10)</f>
        <v>0</v>
      </c>
      <c r="AU174" s="104"/>
      <c r="AV174" s="105">
        <f>(AU174/12*2*$E174*$G174*$I174*$K174*AV$10)+(AU174/12*10*$F174*$G174*$I174*$K174*AV$10)</f>
        <v>0</v>
      </c>
      <c r="AW174" s="104"/>
      <c r="AX174" s="105">
        <f>(AW174/12*2*$E174*$G174*$I174*$K174*AX$10)+(AW174/12*10*$F174*$G174*$I174*$K174*AX$10)</f>
        <v>0</v>
      </c>
      <c r="AY174" s="104"/>
      <c r="AZ174" s="105">
        <f>(AY174/12*2*$E174*$G174*$I174*$K174*AZ$10)+(AY174/12*10*$F174*$G174*$I174*$K174*AZ$10)</f>
        <v>0</v>
      </c>
      <c r="BA174" s="104"/>
      <c r="BB174" s="105">
        <f>(BA174/12*2*$E174*$G174*$I174*$K174*BB$10)+(BA174/12*10*$F174*$G174*$I174*$K174*BB$10)</f>
        <v>0</v>
      </c>
      <c r="BC174" s="104"/>
      <c r="BD174" s="105">
        <f>(BC174/12*2*$E174*$G174*$I174*$K174*BD$10)+(BC174/12*10*$F174*$G174*$I174*$K174*BD$10)</f>
        <v>0</v>
      </c>
      <c r="BE174" s="104"/>
      <c r="BF174" s="105">
        <f>(BE174/12*2*$E174*$G174*$I174*$K174*BF$10)+(BE174/12*10*$F174*$G174*$I174*$K174*BF$10)</f>
        <v>0</v>
      </c>
      <c r="BG174" s="104"/>
      <c r="BH174" s="105">
        <f>(BG174/12*2*$E174*$G174*$I174*$K174*BH$10)+(BG174/12*10*$F174*$G174*$I174*$K174*BH$10)</f>
        <v>0</v>
      </c>
      <c r="BI174" s="104"/>
      <c r="BJ174" s="105">
        <f>(BI174/12*2*$E174*$G174*$I174*$K174*BJ$10)+(BI174/12*10*$F174*$G174*$I174*$K174*BJ$10)</f>
        <v>0</v>
      </c>
      <c r="BK174" s="104"/>
      <c r="BL174" s="105">
        <f>(BK174/12*2*$E174*$G174*$I174*$K174*BL$10)+(BK174/12*10*$F174*$G174*$I174*$K174*BL$10)</f>
        <v>0</v>
      </c>
      <c r="BM174" s="104"/>
      <c r="BN174" s="105">
        <f>(BM174/12*2*$E174*$G174*$I174*$K174*BN$10)+(BM174/12*10*$F174*$G174*$I174*$K174*BN$10)</f>
        <v>0</v>
      </c>
      <c r="BO174" s="109"/>
      <c r="BP174" s="105">
        <f>(BO174/12*2*$E174*$G174*$I174*$K174*BP$10)+(BO174/12*10*$F174*$G174*$I174*$K174*BP$10)</f>
        <v>0</v>
      </c>
      <c r="BQ174" s="104"/>
      <c r="BR174" s="105">
        <f>(BQ174/12*2*$E174*$G174*$I174*$K174*BR$10)+(BQ174/12*10*$F174*$G174*$I174*$K174*BR$10)</f>
        <v>0</v>
      </c>
      <c r="BS174" s="106"/>
      <c r="BT174" s="105">
        <f>(BS174/12*2*$E174*$G174*$I174*$K174*BT$10)+(BS174/12*10*$F174*$G174*$I174*$K174*BT$10)</f>
        <v>0</v>
      </c>
      <c r="BU174" s="104"/>
      <c r="BV174" s="105">
        <f>(BU174/12*2*$E174*$G174*$I174*$K174*BV$10)+(BU174/12*10*$F174*$G174*$I174*$K174*BV$10)</f>
        <v>0</v>
      </c>
      <c r="BW174" s="104"/>
      <c r="BX174" s="105">
        <f>(BW174/12*2*$E174*$G174*$I174*$K174*BX$10)+(BW174/12*10*$F174*$G174*$I174*$K174*BX$10)</f>
        <v>0</v>
      </c>
      <c r="BY174" s="104"/>
      <c r="BZ174" s="105">
        <f>(BY174/12*2*$E174*$G174*$I174*$K174*BZ$10)+(BY174/12*10*$F174*$G174*$I174*$K174*BZ$10)</f>
        <v>0</v>
      </c>
      <c r="CA174" s="104"/>
      <c r="CB174" s="105">
        <f>(CA174/12*2*$E174*$G174*$I174*$K174*CB$10)+(CA174/12*10*$F174*$G174*$I174*$K174*CB$10)</f>
        <v>0</v>
      </c>
      <c r="CC174" s="106"/>
      <c r="CD174" s="107">
        <f>SUM(CC174/12*2*$E174*$G174*$I174*$L174*CD$10)+(CC174/12*10*$F174*$G174*$I174*$L174*$CD$10)</f>
        <v>0</v>
      </c>
      <c r="CE174" s="104"/>
      <c r="CF174" s="107">
        <f>SUM(CE174/12*2*$E174*$G174*$I174*$L174*CF$10)+(CE174/12*10*$F174*$G174*$I174*$L174*CF$10)</f>
        <v>0</v>
      </c>
      <c r="CG174" s="106"/>
      <c r="CH174" s="107">
        <f>SUM(CG174/12*2*$E174*$G174*$I174*$L174*CH$10)+(CG174/12*10*$F174*$G174*$I174*$L174*CH$10)</f>
        <v>0</v>
      </c>
      <c r="CI174" s="106"/>
      <c r="CJ174" s="107">
        <f>SUM(CI174/12*2*$E174*$G174*$I174*$L174*CJ$10)+(CI174/12*10*$F174*$G174*$I174*$L174*CJ$10)</f>
        <v>0</v>
      </c>
      <c r="CK174" s="106"/>
      <c r="CL174" s="107">
        <f>SUM(CK174/12*2*$E174*$G174*$I174*$L174*CL$10)+(CK174/12*10*$F174*$G174*$I174*$L174*CL$10)</f>
        <v>0</v>
      </c>
      <c r="CM174" s="104"/>
      <c r="CN174" s="107">
        <f>SUM(CM174/12*2*$E174*$G174*$I174*$L174*CN$10)+(CM174/12*10*$F174*$G174*$I174*$L174*CN$10)</f>
        <v>0</v>
      </c>
      <c r="CO174" s="104"/>
      <c r="CP174" s="107">
        <f>SUM(CO174/12*2*$E174*$G174*$I174*$L174*CP$10)+(CO174/12*10*$F174*$G174*$I174*$L174*CP$10)</f>
        <v>0</v>
      </c>
      <c r="CQ174" s="106"/>
      <c r="CR174" s="107">
        <f>SUM(CQ174/12*2*$E174*$G174*$I174*$L174*CR$10)+(CQ174/12*10*$F174*$G174*$I174*$L174*CR$10)</f>
        <v>0</v>
      </c>
      <c r="CS174" s="104"/>
      <c r="CT174" s="107">
        <f>SUM(CS174/12*2*$E174*$G174*$I174*$L174*CT$10)+(CS174/12*10*$F174*$G174*$I174*$L174*CT$10)</f>
        <v>0</v>
      </c>
      <c r="CU174" s="104"/>
      <c r="CV174" s="107">
        <f>SUM(CU174/12*2*$E174*$G174*$I174*$L174*CV$10)+(CU174/12*10*$F174*$G174*$I174*$L174*CV$10)</f>
        <v>0</v>
      </c>
      <c r="CW174" s="104"/>
      <c r="CX174" s="107">
        <f>SUM(CW174/12*2*$E174*$G174*$I174*$L174*CX$10)+(CW174/12*10*$F174*$G174*$I174*$L174*CX$10)</f>
        <v>0</v>
      </c>
      <c r="CY174" s="104"/>
      <c r="CZ174" s="107">
        <f>SUM(CY174/12*2*$E174*$G174*$I174*$L174*CZ$10)+(CY174/12*10*$F174*$G174*$I174*$L174*CZ$10)</f>
        <v>0</v>
      </c>
      <c r="DA174" s="104"/>
      <c r="DB174" s="107">
        <f>SUM(DA174/12*2*$E174*$G174*$I174*$L174*DB$10)+(DA174/12*10*$F174*$G174*$I174*$L174*DB$10)</f>
        <v>0</v>
      </c>
      <c r="DC174" s="104"/>
      <c r="DD174" s="107">
        <f>SUM(DC174/12*2*$E174*$G174*$I174*$L174*DD$10)+(DC174/12*10*$F174*$G174*$I174*$L174*DD$10)</f>
        <v>0</v>
      </c>
      <c r="DE174" s="104"/>
      <c r="DF174" s="106">
        <f>SUM(DE174/12*2*$E174*$G174*$I174*$L174*DF$10)+(DE174/12*10*$F174*$G174*$I174*$L174*DF$10)</f>
        <v>0</v>
      </c>
      <c r="DG174" s="104"/>
      <c r="DH174" s="107">
        <f>SUM(DG174/12*2*$E174*$G174*$I174*$L174*DH$10)+(DG174/12*10*$F174*$G174*$I174*$L174*DH$10)</f>
        <v>0</v>
      </c>
      <c r="DI174" s="104"/>
      <c r="DJ174" s="107">
        <f>SUM(DI174/12*2*$E174*$G174*$I174*$M174*DJ$10)+(DI174/12*10*$F174*$G174*$I174*$M174*DJ$10)</f>
        <v>0</v>
      </c>
      <c r="DK174" s="104"/>
      <c r="DL174" s="107">
        <f>SUM(DK174/12*2*$E174*$G174*$I174*$N174*DL$10)+(DK174/12*10*$F174*$G174*$I174*$N174*DL$10)</f>
        <v>0</v>
      </c>
      <c r="DM174" s="104"/>
      <c r="DN174" s="105">
        <f>(DM174/12*2*$E174*$G174*$I174*$K174*DN$10)+(DM174/12*10*$F174*$G174*$I174*$K174*DN$10)</f>
        <v>0</v>
      </c>
      <c r="DO174" s="104"/>
      <c r="DP174" s="105">
        <f>(DO174/12*2*$E174*$G174*$I174*$K174*DP$10)+(DO174/12*10*$F174*$G174*$I174*$K174*DP$10)</f>
        <v>0</v>
      </c>
      <c r="DQ174" s="104"/>
      <c r="DR174" s="107">
        <f>SUM(DQ174/12*2*$E174*$G174*$I174)+(DQ174/12*10*$F174*$G174*$I174)</f>
        <v>0</v>
      </c>
      <c r="DS174" s="104"/>
      <c r="DT174" s="106"/>
      <c r="DU174" s="104"/>
      <c r="DV174" s="105">
        <f>(DU174/12*2*$E174*$G174*$I174*$K174*DV$10)+(DU174/12*10*$F174*$G174*$I174*$K174*DV$10)</f>
        <v>0</v>
      </c>
      <c r="DW174" s="104"/>
      <c r="DX174" s="105">
        <f>(DW174/12*2*$E174*$G174*$I174*$K174*DX$10)+(DW174/12*10*$F174*$G174*$I174*$K174*DX$10)</f>
        <v>0</v>
      </c>
      <c r="DY174" s="104"/>
      <c r="DZ174" s="106"/>
      <c r="EA174" s="110"/>
      <c r="EB174" s="110"/>
      <c r="EC174" s="104"/>
      <c r="ED174" s="106"/>
      <c r="EE174" s="104"/>
      <c r="EF174" s="104"/>
      <c r="EG174" s="104"/>
      <c r="EH174" s="111">
        <f>(EG174/12*2*$E174*$G174*$I174*$K174)+(EG174/12*10*$F174*$G174*$I174*$K174)</f>
        <v>0</v>
      </c>
      <c r="EI174" s="112">
        <f t="shared" si="328"/>
        <v>80</v>
      </c>
      <c r="EJ174" s="112">
        <f t="shared" si="328"/>
        <v>2094137.1733333336</v>
      </c>
    </row>
    <row r="175" spans="1:140" s="160" customFormat="1" ht="45" hidden="1" customHeight="1" x14ac:dyDescent="0.25">
      <c r="A175" s="95"/>
      <c r="B175" s="132">
        <v>109</v>
      </c>
      <c r="C175" s="96" t="s">
        <v>509</v>
      </c>
      <c r="D175" s="184" t="s">
        <v>510</v>
      </c>
      <c r="E175" s="98">
        <v>16026</v>
      </c>
      <c r="F175" s="98">
        <v>16828</v>
      </c>
      <c r="G175" s="99">
        <v>1.66</v>
      </c>
      <c r="H175" s="100"/>
      <c r="I175" s="101">
        <v>1</v>
      </c>
      <c r="J175" s="102"/>
      <c r="K175" s="150">
        <v>1.4</v>
      </c>
      <c r="L175" s="150">
        <v>1.68</v>
      </c>
      <c r="M175" s="150">
        <v>2.23</v>
      </c>
      <c r="N175" s="153">
        <v>2.57</v>
      </c>
      <c r="O175" s="104"/>
      <c r="P175" s="105">
        <f>(O175/12*2*$E175*$G175*$I175*$K175*P$10)+(O175/12*10*$F175*$G175*$I175*$K175*P$10)</f>
        <v>0</v>
      </c>
      <c r="Q175" s="154"/>
      <c r="R175" s="105">
        <f>(Q175/12*2*$E175*$G175*$I175*$K175*R$10)+(Q175/12*10*$F175*$G175*$I175*$K175*R$10)</f>
        <v>0</v>
      </c>
      <c r="S175" s="106"/>
      <c r="T175" s="105">
        <f>(S175/12*2*$E175*$G175*$I175*$K175*T$10)+(S175/12*10*$F175*$G175*$I175*$K175*T$10)</f>
        <v>0</v>
      </c>
      <c r="U175" s="104"/>
      <c r="V175" s="105">
        <f>(U175/12*2*$E175*$G175*$I175*$K175*V$10)+(U175/12*10*$F175*$G175*$I175*$K175*V$10)</f>
        <v>0</v>
      </c>
      <c r="W175" s="104"/>
      <c r="X175" s="105">
        <f>(W175/12*2*$E175*$G175*$I175*$K175*X$10)+(W175/12*10*$F175*$G175*$I175*$K175*X$10)</f>
        <v>0</v>
      </c>
      <c r="Y175" s="104"/>
      <c r="Z175" s="105">
        <f>(Y175/12*2*$E175*$G175*$I175*$K175*Z$10)+(Y175/12*10*$F175*$G175*$I175*$K175*Z$10)</f>
        <v>0</v>
      </c>
      <c r="AA175" s="106"/>
      <c r="AB175" s="105">
        <f>(AA175/12*2*$E175*$G175*$I175*$K175*AB$10)+(AA175/12*10*$F175*$G175*$I175*$K175*AB$10)</f>
        <v>0</v>
      </c>
      <c r="AC175" s="106"/>
      <c r="AD175" s="105">
        <f>(AC175/12*2*$E175*$G175*$I175*$K175*AD$10)+(AC175/12*10*$F175*$G175*$I175*$K175*AD$10)</f>
        <v>0</v>
      </c>
      <c r="AE175" s="106"/>
      <c r="AF175" s="106">
        <f>SUM(AE175/12*2*$E175*$G175*$I175*$L175*$AF$10)+(AE175/12*10*$F175*$G175*$I175*$L175*$AF$10)</f>
        <v>0</v>
      </c>
      <c r="AG175" s="106"/>
      <c r="AH175" s="107">
        <f>SUM(AG175/12*2*$E175*$G175*$I175*$L175*$AH$10)+(AG175/12*10*$F175*$G175*$I175*$L175*$AH$10)</f>
        <v>0</v>
      </c>
      <c r="AI175" s="104">
        <v>16</v>
      </c>
      <c r="AJ175" s="105">
        <f>(AI175/12*2*$E175*$G175*$I175*$K175*AJ$10)+(AI175/12*10*$F175*$G175*$I175*$K175*AJ$10)</f>
        <v>620762.09066666651</v>
      </c>
      <c r="AK175" s="104"/>
      <c r="AL175" s="105">
        <f>(AK175/12*2*$E175*$G175*$I175*$K175*AL$10)+(AK175/12*10*$F175*$G175*$I175*$K175*AL$10)</f>
        <v>0</v>
      </c>
      <c r="AM175" s="104"/>
      <c r="AN175" s="105">
        <f>(AM175/12*2*$E175*$G175*$I175*$K175*AN$10)+(AM175/12*10*$F175*$G175*$I175*$K175*AN$10)</f>
        <v>0</v>
      </c>
      <c r="AO175" s="104"/>
      <c r="AP175" s="105">
        <f>(AO175/12*2*$E175*$G175*$I175*$K175*AP$10)+(AO175/12*10*$F175*$G175*$I175*$K175*AP$10)</f>
        <v>0</v>
      </c>
      <c r="AQ175" s="104"/>
      <c r="AR175" s="105">
        <f>(AQ175/12*2*$E175*$G175*$I175*$K175*AR$10)+(AQ175/12*10*$F175*$G175*$I175*$K175*AR$10)</f>
        <v>0</v>
      </c>
      <c r="AS175" s="104">
        <f>15-15</f>
        <v>0</v>
      </c>
      <c r="AT175" s="105">
        <f>(AS175/12*2*$E175*$G175*$I175*$K175*AT$10)+(AS175/12*10*$F175*$G175*$I175*$K175*AT$10)</f>
        <v>0</v>
      </c>
      <c r="AU175" s="104"/>
      <c r="AV175" s="105">
        <f>(AU175/12*2*$E175*$G175*$I175*$K175*AV$10)+(AU175/12*10*$F175*$G175*$I175*$K175*AV$10)</f>
        <v>0</v>
      </c>
      <c r="AW175" s="104"/>
      <c r="AX175" s="105">
        <f>(AW175/12*2*$E175*$G175*$I175*$K175*AX$10)+(AW175/12*10*$F175*$G175*$I175*$K175*AX$10)</f>
        <v>0</v>
      </c>
      <c r="AY175" s="104"/>
      <c r="AZ175" s="105">
        <f>(AY175/12*2*$E175*$G175*$I175*$K175*AZ$10)+(AY175/12*10*$F175*$G175*$I175*$K175*AZ$10)</f>
        <v>0</v>
      </c>
      <c r="BA175" s="104"/>
      <c r="BB175" s="105">
        <f>(BA175/12*2*$E175*$G175*$I175*$K175*BB$10)+(BA175/12*10*$F175*$G175*$I175*$K175*BB$10)</f>
        <v>0</v>
      </c>
      <c r="BC175" s="104"/>
      <c r="BD175" s="105">
        <f>(BC175/12*2*$E175*$G175*$I175*$K175*BD$10)+(BC175/12*10*$F175*$G175*$I175*$K175*BD$10)</f>
        <v>0</v>
      </c>
      <c r="BE175" s="104"/>
      <c r="BF175" s="105">
        <f>(BE175/12*2*$E175*$G175*$I175*$K175*BF$10)+(BE175/12*10*$F175*$G175*$I175*$K175*BF$10)</f>
        <v>0</v>
      </c>
      <c r="BG175" s="104"/>
      <c r="BH175" s="105">
        <f>(BG175/12*2*$E175*$G175*$I175*$K175*BH$10)+(BG175/12*10*$F175*$G175*$I175*$K175*BH$10)</f>
        <v>0</v>
      </c>
      <c r="BI175" s="104"/>
      <c r="BJ175" s="105">
        <f>(BI175/12*2*$E175*$G175*$I175*$K175*BJ$10)+(BI175/12*10*$F175*$G175*$I175*$K175*BJ$10)</f>
        <v>0</v>
      </c>
      <c r="BK175" s="104"/>
      <c r="BL175" s="105">
        <f>(BK175/12*2*$E175*$G175*$I175*$K175*BL$10)+(BK175/12*10*$F175*$G175*$I175*$K175*BL$10)</f>
        <v>0</v>
      </c>
      <c r="BM175" s="104"/>
      <c r="BN175" s="105">
        <f>(BM175/12*2*$E175*$G175*$I175*$K175*BN$10)+(BM175/12*10*$F175*$G175*$I175*$K175*BN$10)</f>
        <v>0</v>
      </c>
      <c r="BO175" s="109"/>
      <c r="BP175" s="105">
        <f>(BO175/12*2*$E175*$G175*$I175*$K175*BP$10)+(BO175/12*10*$F175*$G175*$I175*$K175*BP$10)</f>
        <v>0</v>
      </c>
      <c r="BQ175" s="104"/>
      <c r="BR175" s="105">
        <f>(BQ175/12*2*$E175*$G175*$I175*$K175*BR$10)+(BQ175/12*10*$F175*$G175*$I175*$K175*BR$10)</f>
        <v>0</v>
      </c>
      <c r="BS175" s="106"/>
      <c r="BT175" s="105">
        <f>(BS175/12*2*$E175*$G175*$I175*$K175*BT$10)+(BS175/12*10*$F175*$G175*$I175*$K175*BT$10)</f>
        <v>0</v>
      </c>
      <c r="BU175" s="104"/>
      <c r="BV175" s="105">
        <f>(BU175/12*2*$E175*$G175*$I175*$K175*BV$10)+(BU175/12*10*$F175*$G175*$I175*$K175*BV$10)</f>
        <v>0</v>
      </c>
      <c r="BW175" s="104"/>
      <c r="BX175" s="105">
        <f>(BW175/12*2*$E175*$G175*$I175*$K175*BX$10)+(BW175/12*10*$F175*$G175*$I175*$K175*BX$10)</f>
        <v>0</v>
      </c>
      <c r="BY175" s="104"/>
      <c r="BZ175" s="105">
        <f>(BY175/12*2*$E175*$G175*$I175*$K175*BZ$10)+(BY175/12*10*$F175*$G175*$I175*$K175*BZ$10)</f>
        <v>0</v>
      </c>
      <c r="CA175" s="104"/>
      <c r="CB175" s="105">
        <f>(CA175/12*2*$E175*$G175*$I175*$K175*CB$10)+(CA175/12*10*$F175*$G175*$I175*$K175*CB$10)</f>
        <v>0</v>
      </c>
      <c r="CC175" s="106"/>
      <c r="CD175" s="107">
        <f>SUM(CC175/12*2*$E175*$G175*$I175*$L175*CD$10)+(CC175/12*10*$F175*$G175*$I175*$L175*$CD$10)</f>
        <v>0</v>
      </c>
      <c r="CE175" s="104"/>
      <c r="CF175" s="107">
        <f>SUM(CE175/12*2*$E175*$G175*$I175*$L175*CF$10)+(CE175/12*10*$F175*$G175*$I175*$L175*CF$10)</f>
        <v>0</v>
      </c>
      <c r="CG175" s="106"/>
      <c r="CH175" s="107">
        <f>SUM(CG175/12*2*$E175*$G175*$I175*$L175*CH$10)+(CG175/12*10*$F175*$G175*$I175*$L175*CH$10)</f>
        <v>0</v>
      </c>
      <c r="CI175" s="106"/>
      <c r="CJ175" s="107">
        <f>SUM(CI175/12*2*$E175*$G175*$I175*$L175*CJ$10)+(CI175/12*10*$F175*$G175*$I175*$L175*CJ$10)</f>
        <v>0</v>
      </c>
      <c r="CK175" s="106"/>
      <c r="CL175" s="107">
        <f>SUM(CK175/12*2*$E175*$G175*$I175*$L175*CL$10)+(CK175/12*10*$F175*$G175*$I175*$L175*CL$10)</f>
        <v>0</v>
      </c>
      <c r="CM175" s="104"/>
      <c r="CN175" s="107">
        <f>SUM(CM175/12*2*$E175*$G175*$I175*$L175*CN$10)+(CM175/12*10*$F175*$G175*$I175*$L175*CN$10)</f>
        <v>0</v>
      </c>
      <c r="CO175" s="104"/>
      <c r="CP175" s="107">
        <f>SUM(CO175/12*2*$E175*$G175*$I175*$L175*CP$10)+(CO175/12*10*$F175*$G175*$I175*$L175*CP$10)</f>
        <v>0</v>
      </c>
      <c r="CQ175" s="106"/>
      <c r="CR175" s="107">
        <f>SUM(CQ175/12*2*$E175*$G175*$I175*$L175*CR$10)+(CQ175/12*10*$F175*$G175*$I175*$L175*CR$10)</f>
        <v>0</v>
      </c>
      <c r="CS175" s="104"/>
      <c r="CT175" s="107">
        <f>SUM(CS175/12*2*$E175*$G175*$I175*$L175*CT$10)+(CS175/12*10*$F175*$G175*$I175*$L175*CT$10)</f>
        <v>0</v>
      </c>
      <c r="CU175" s="104"/>
      <c r="CV175" s="107">
        <f>SUM(CU175/12*2*$E175*$G175*$I175*$L175*CV$10)+(CU175/12*10*$F175*$G175*$I175*$L175*CV$10)</f>
        <v>0</v>
      </c>
      <c r="CW175" s="104"/>
      <c r="CX175" s="107">
        <f>SUM(CW175/12*2*$E175*$G175*$I175*$L175*CX$10)+(CW175/12*10*$F175*$G175*$I175*$L175*CX$10)</f>
        <v>0</v>
      </c>
      <c r="CY175" s="104"/>
      <c r="CZ175" s="107">
        <f>SUM(CY175/12*2*$E175*$G175*$I175*$L175*CZ$10)+(CY175/12*10*$F175*$G175*$I175*$L175*CZ$10)</f>
        <v>0</v>
      </c>
      <c r="DA175" s="104"/>
      <c r="DB175" s="107">
        <f>SUM(DA175/12*2*$E175*$G175*$I175*$L175*DB$10)+(DA175/12*10*$F175*$G175*$I175*$L175*DB$10)</f>
        <v>0</v>
      </c>
      <c r="DC175" s="104"/>
      <c r="DD175" s="107">
        <f>SUM(DC175/12*2*$E175*$G175*$I175*$L175*DD$10)+(DC175/12*10*$F175*$G175*$I175*$L175*DD$10)</f>
        <v>0</v>
      </c>
      <c r="DE175" s="104"/>
      <c r="DF175" s="106">
        <f>SUM(DE175/12*2*$E175*$G175*$I175*$L175*DF$10)+(DE175/12*10*$F175*$G175*$I175*$L175*DF$10)</f>
        <v>0</v>
      </c>
      <c r="DG175" s="104"/>
      <c r="DH175" s="107">
        <f>SUM(DG175/12*2*$E175*$G175*$I175*$L175*DH$10)+(DG175/12*10*$F175*$G175*$I175*$L175*DH$10)</f>
        <v>0</v>
      </c>
      <c r="DI175" s="104"/>
      <c r="DJ175" s="107">
        <f>SUM(DI175/12*2*$E175*$G175*$I175*$M175*DJ$10)+(DI175/12*10*$F175*$G175*$I175*$M175*DJ$10)</f>
        <v>0</v>
      </c>
      <c r="DK175" s="104"/>
      <c r="DL175" s="107">
        <f>SUM(DK175/12*2*$E175*$G175*$I175*$N175*DL$10)+(DK175/12*10*$F175*$G175*$I175*$N175*DL$10)</f>
        <v>0</v>
      </c>
      <c r="DM175" s="125"/>
      <c r="DN175" s="105">
        <f>(DM175/12*2*$E175*$G175*$I175*$K175*DN$10)+(DM175/12*10*$F175*$G175*$I175*$K175*DN$10)</f>
        <v>0</v>
      </c>
      <c r="DO175" s="104"/>
      <c r="DP175" s="105">
        <f>(DO175/12*2*$E175*$G175*$I175*$K175*DP$10)+(DO175/12*10*$F175*$G175*$I175*$K175*DP$10)</f>
        <v>0</v>
      </c>
      <c r="DQ175" s="104"/>
      <c r="DR175" s="107">
        <f>SUM(DQ175/12*2*$E175*$G175*$I175)+(DQ175/12*10*$F175*$G175*$I175)</f>
        <v>0</v>
      </c>
      <c r="DS175" s="104"/>
      <c r="DT175" s="106"/>
      <c r="DU175" s="104"/>
      <c r="DV175" s="105">
        <f>(DU175/12*2*$E175*$G175*$I175*$K175*DV$10)+(DU175/12*10*$F175*$G175*$I175*$K175*DV$10)</f>
        <v>0</v>
      </c>
      <c r="DW175" s="104"/>
      <c r="DX175" s="105">
        <f>(DW175/12*2*$E175*$G175*$I175*$K175*DX$10)+(DW175/12*10*$F175*$G175*$I175*$K175*DX$10)</f>
        <v>0</v>
      </c>
      <c r="DY175" s="104"/>
      <c r="DZ175" s="106"/>
      <c r="EA175" s="110"/>
      <c r="EB175" s="110"/>
      <c r="EC175" s="104"/>
      <c r="ED175" s="106"/>
      <c r="EE175" s="104"/>
      <c r="EF175" s="104"/>
      <c r="EG175" s="104"/>
      <c r="EH175" s="111">
        <f>(EG175/12*2*$E175*$G175*$I175*$K175)+(EG175/12*10*$F175*$G175*$I175*$K175)</f>
        <v>0</v>
      </c>
      <c r="EI175" s="112">
        <f t="shared" si="328"/>
        <v>16</v>
      </c>
      <c r="EJ175" s="112">
        <f t="shared" si="328"/>
        <v>620762.09066666651</v>
      </c>
    </row>
    <row r="176" spans="1:140" s="172" customFormat="1" ht="45" hidden="1" customHeight="1" x14ac:dyDescent="0.25">
      <c r="A176" s="95"/>
      <c r="B176" s="132">
        <v>110</v>
      </c>
      <c r="C176" s="96" t="s">
        <v>511</v>
      </c>
      <c r="D176" s="184" t="s">
        <v>512</v>
      </c>
      <c r="E176" s="98">
        <v>16026</v>
      </c>
      <c r="F176" s="98">
        <v>16828</v>
      </c>
      <c r="G176" s="211">
        <v>2</v>
      </c>
      <c r="H176" s="100"/>
      <c r="I176" s="101">
        <v>1</v>
      </c>
      <c r="J176" s="102"/>
      <c r="K176" s="150">
        <v>1.4</v>
      </c>
      <c r="L176" s="150">
        <v>1.68</v>
      </c>
      <c r="M176" s="150">
        <v>2.23</v>
      </c>
      <c r="N176" s="153">
        <v>2.57</v>
      </c>
      <c r="O176" s="104"/>
      <c r="P176" s="105">
        <f>(O176/12*2*$E176*$G176*$I176*$K176*P$10)+(O176/12*10*$F176*$G176*$I176*$K176*P$10)</f>
        <v>0</v>
      </c>
      <c r="Q176" s="154"/>
      <c r="R176" s="105">
        <f>(Q176/12*2*$E176*$G176*$I176*$K176*R$10)+(Q176/12*10*$F176*$G176*$I176*$K176*R$10)</f>
        <v>0</v>
      </c>
      <c r="S176" s="106"/>
      <c r="T176" s="105">
        <f>(S176/12*2*$E176*$G176*$I176*$K176*T$10)+(S176/12*10*$F176*$G176*$I176*$K176*T$10)</f>
        <v>0</v>
      </c>
      <c r="U176" s="104"/>
      <c r="V176" s="105">
        <f>(U176/12*2*$E176*$G176*$I176*$K176*V$10)+(U176/12*10*$F176*$G176*$I176*$K176*V$10)</f>
        <v>0</v>
      </c>
      <c r="W176" s="104"/>
      <c r="X176" s="105">
        <f>(W176/12*2*$E176*$G176*$I176*$K176*X$10)+(W176/12*10*$F176*$G176*$I176*$K176*X$10)</f>
        <v>0</v>
      </c>
      <c r="Y176" s="104"/>
      <c r="Z176" s="105">
        <f>(Y176/12*2*$E176*$G176*$I176*$K176*Z$10)+(Y176/12*10*$F176*$G176*$I176*$K176*Z$10)</f>
        <v>0</v>
      </c>
      <c r="AA176" s="106"/>
      <c r="AB176" s="105">
        <f>(AA176/12*2*$E176*$G176*$I176*$K176*AB$10)+(AA176/12*10*$F176*$G176*$I176*$K176*AB$10)</f>
        <v>0</v>
      </c>
      <c r="AC176" s="106"/>
      <c r="AD176" s="105">
        <f>(AC176/12*2*$E176*$G176*$I176*$K176*AD$10)+(AC176/12*10*$F176*$G176*$I176*$K176*AD$10)</f>
        <v>0</v>
      </c>
      <c r="AE176" s="106"/>
      <c r="AF176" s="106">
        <f>SUM(AE176/12*2*$E176*$G176*$I176*$L176*$AF$10)+(AE176/12*10*$F176*$G176*$I176*$L176*$AF$10)</f>
        <v>0</v>
      </c>
      <c r="AG176" s="106"/>
      <c r="AH176" s="107">
        <f>SUM(AG176/12*2*$E176*$G176*$I176*$L176*$AH$10)+(AG176/12*10*$F176*$G176*$I176*$L176*$AH$10)</f>
        <v>0</v>
      </c>
      <c r="AI176" s="104">
        <v>3</v>
      </c>
      <c r="AJ176" s="105">
        <f>(AI176/12*2*$E176*$G176*$I176*$K176*AJ$10)+(AI176/12*10*$F176*$G176*$I176*$K176*AJ$10)</f>
        <v>140232.4</v>
      </c>
      <c r="AK176" s="104"/>
      <c r="AL176" s="105">
        <f>(AK176/12*2*$E176*$G176*$I176*$K176*AL$10)+(AK176/12*10*$F176*$G176*$I176*$K176*AL$10)</f>
        <v>0</v>
      </c>
      <c r="AM176" s="104"/>
      <c r="AN176" s="105">
        <f>(AM176/12*2*$E176*$G176*$I176*$K176*AN$10)+(AM176/12*10*$F176*$G176*$I176*$K176*AN$10)</f>
        <v>0</v>
      </c>
      <c r="AO176" s="104"/>
      <c r="AP176" s="105">
        <f>(AO176/12*2*$E176*$G176*$I176*$K176*AP$10)+(AO176/12*10*$F176*$G176*$I176*$K176*AP$10)</f>
        <v>0</v>
      </c>
      <c r="AQ176" s="104"/>
      <c r="AR176" s="105">
        <f>(AQ176/12*2*$E176*$G176*$I176*$K176*AR$10)+(AQ176/12*10*$F176*$G176*$I176*$K176*AR$10)</f>
        <v>0</v>
      </c>
      <c r="AS176" s="104"/>
      <c r="AT176" s="105">
        <f>(AS176/12*2*$E176*$G176*$I176*$K176*AT$10)+(AS176/12*10*$F176*$G176*$I176*$K176*AT$10)</f>
        <v>0</v>
      </c>
      <c r="AU176" s="104"/>
      <c r="AV176" s="105">
        <f>(AU176/12*2*$E176*$G176*$I176*$K176*AV$10)+(AU176/12*10*$F176*$G176*$I176*$K176*AV$10)</f>
        <v>0</v>
      </c>
      <c r="AW176" s="104"/>
      <c r="AX176" s="105">
        <f>(AW176/12*2*$E176*$G176*$I176*$K176*AX$10)+(AW176/12*10*$F176*$G176*$I176*$K176*AX$10)</f>
        <v>0</v>
      </c>
      <c r="AY176" s="104"/>
      <c r="AZ176" s="105">
        <f>(AY176/12*2*$E176*$G176*$I176*$K176*AZ$10)+(AY176/12*10*$F176*$G176*$I176*$K176*AZ$10)</f>
        <v>0</v>
      </c>
      <c r="BA176" s="104"/>
      <c r="BB176" s="105">
        <f>(BA176/12*2*$E176*$G176*$I176*$K176*BB$10)+(BA176/12*10*$F176*$G176*$I176*$K176*BB$10)</f>
        <v>0</v>
      </c>
      <c r="BC176" s="104"/>
      <c r="BD176" s="105">
        <f>(BC176/12*2*$E176*$G176*$I176*$K176*BD$10)+(BC176/12*10*$F176*$G176*$I176*$K176*BD$10)</f>
        <v>0</v>
      </c>
      <c r="BE176" s="104"/>
      <c r="BF176" s="105">
        <f>(BE176/12*2*$E176*$G176*$I176*$K176*BF$10)+(BE176/12*10*$F176*$G176*$I176*$K176*BF$10)</f>
        <v>0</v>
      </c>
      <c r="BG176" s="104"/>
      <c r="BH176" s="105">
        <f>(BG176/12*2*$E176*$G176*$I176*$K176*BH$10)+(BG176/12*10*$F176*$G176*$I176*$K176*BH$10)</f>
        <v>0</v>
      </c>
      <c r="BI176" s="104"/>
      <c r="BJ176" s="105">
        <f>(BI176/12*2*$E176*$G176*$I176*$K176*BJ$10)+(BI176/12*10*$F176*$G176*$I176*$K176*BJ$10)</f>
        <v>0</v>
      </c>
      <c r="BK176" s="104"/>
      <c r="BL176" s="105">
        <f>(BK176/12*2*$E176*$G176*$I176*$K176*BL$10)+(BK176/12*10*$F176*$G176*$I176*$K176*BL$10)</f>
        <v>0</v>
      </c>
      <c r="BM176" s="104"/>
      <c r="BN176" s="105">
        <f>(BM176/12*2*$E176*$G176*$I176*$K176*BN$10)+(BM176/12*10*$F176*$G176*$I176*$K176*BN$10)</f>
        <v>0</v>
      </c>
      <c r="BO176" s="109"/>
      <c r="BP176" s="105">
        <f>(BO176/12*2*$E176*$G176*$I176*$K176*BP$10)+(BO176/12*10*$F176*$G176*$I176*$K176*BP$10)</f>
        <v>0</v>
      </c>
      <c r="BQ176" s="104"/>
      <c r="BR176" s="105">
        <f>(BQ176/12*2*$E176*$G176*$I176*$K176*BR$10)+(BQ176/12*10*$F176*$G176*$I176*$K176*BR$10)</f>
        <v>0</v>
      </c>
      <c r="BS176" s="106"/>
      <c r="BT176" s="105">
        <f>(BS176/12*2*$E176*$G176*$I176*$K176*BT$10)+(BS176/12*10*$F176*$G176*$I176*$K176*BT$10)</f>
        <v>0</v>
      </c>
      <c r="BU176" s="104"/>
      <c r="BV176" s="105">
        <f>(BU176/12*2*$E176*$G176*$I176*$K176*BV$10)+(BU176/12*10*$F176*$G176*$I176*$K176*BV$10)</f>
        <v>0</v>
      </c>
      <c r="BW176" s="104"/>
      <c r="BX176" s="105">
        <f>(BW176/12*2*$E176*$G176*$I176*$K176*BX$10)+(BW176/12*10*$F176*$G176*$I176*$K176*BX$10)</f>
        <v>0</v>
      </c>
      <c r="BY176" s="104"/>
      <c r="BZ176" s="105">
        <f>(BY176/12*2*$E176*$G176*$I176*$K176*BZ$10)+(BY176/12*10*$F176*$G176*$I176*$K176*BZ$10)</f>
        <v>0</v>
      </c>
      <c r="CA176" s="104"/>
      <c r="CB176" s="105">
        <f>(CA176/12*2*$E176*$G176*$I176*$K176*CB$10)+(CA176/12*10*$F176*$G176*$I176*$K176*CB$10)</f>
        <v>0</v>
      </c>
      <c r="CC176" s="106"/>
      <c r="CD176" s="107">
        <f>SUM(CC176/12*2*$E176*$G176*$I176*$L176*CD$10)+(CC176/12*10*$F176*$G176*$I176*$L176*$CD$10)</f>
        <v>0</v>
      </c>
      <c r="CE176" s="104"/>
      <c r="CF176" s="107">
        <f>SUM(CE176/12*2*$E176*$G176*$I176*$L176*CF$10)+(CE176/12*10*$F176*$G176*$I176*$L176*CF$10)</f>
        <v>0</v>
      </c>
      <c r="CG176" s="106"/>
      <c r="CH176" s="107">
        <f>SUM(CG176/12*2*$E176*$G176*$I176*$L176*CH$10)+(CG176/12*10*$F176*$G176*$I176*$L176*CH$10)</f>
        <v>0</v>
      </c>
      <c r="CI176" s="106"/>
      <c r="CJ176" s="107">
        <f>SUM(CI176/12*2*$E176*$G176*$I176*$L176*CJ$10)+(CI176/12*10*$F176*$G176*$I176*$L176*CJ$10)</f>
        <v>0</v>
      </c>
      <c r="CK176" s="106"/>
      <c r="CL176" s="107">
        <f>SUM(CK176/12*2*$E176*$G176*$I176*$L176*CL$10)+(CK176/12*10*$F176*$G176*$I176*$L176*CL$10)</f>
        <v>0</v>
      </c>
      <c r="CM176" s="104"/>
      <c r="CN176" s="107">
        <f>SUM(CM176/12*2*$E176*$G176*$I176*$L176*CN$10)+(CM176/12*10*$F176*$G176*$I176*$L176*CN$10)</f>
        <v>0</v>
      </c>
      <c r="CO176" s="104"/>
      <c r="CP176" s="107">
        <f>SUM(CO176/12*2*$E176*$G176*$I176*$L176*CP$10)+(CO176/12*10*$F176*$G176*$I176*$L176*CP$10)</f>
        <v>0</v>
      </c>
      <c r="CQ176" s="106"/>
      <c r="CR176" s="107">
        <f>SUM(CQ176/12*2*$E176*$G176*$I176*$L176*CR$10)+(CQ176/12*10*$F176*$G176*$I176*$L176*CR$10)</f>
        <v>0</v>
      </c>
      <c r="CS176" s="104"/>
      <c r="CT176" s="107">
        <f>SUM(CS176/12*2*$E176*$G176*$I176*$L176*CT$10)+(CS176/12*10*$F176*$G176*$I176*$L176*CT$10)</f>
        <v>0</v>
      </c>
      <c r="CU176" s="104"/>
      <c r="CV176" s="107">
        <f>SUM(CU176/12*2*$E176*$G176*$I176*$L176*CV$10)+(CU176/12*10*$F176*$G176*$I176*$L176*CV$10)</f>
        <v>0</v>
      </c>
      <c r="CW176" s="104"/>
      <c r="CX176" s="107">
        <f>SUM(CW176/12*2*$E176*$G176*$I176*$L176*CX$10)+(CW176/12*10*$F176*$G176*$I176*$L176*CX$10)</f>
        <v>0</v>
      </c>
      <c r="CY176" s="104"/>
      <c r="CZ176" s="107">
        <f>SUM(CY176/12*2*$E176*$G176*$I176*$L176*CZ$10)+(CY176/12*10*$F176*$G176*$I176*$L176*CZ$10)</f>
        <v>0</v>
      </c>
      <c r="DA176" s="104"/>
      <c r="DB176" s="107">
        <f>SUM(DA176/12*2*$E176*$G176*$I176*$L176*DB$10)+(DA176/12*10*$F176*$G176*$I176*$L176*DB$10)</f>
        <v>0</v>
      </c>
      <c r="DC176" s="104"/>
      <c r="DD176" s="107">
        <f>SUM(DC176/12*2*$E176*$G176*$I176*$L176*DD$10)+(DC176/12*10*$F176*$G176*$I176*$L176*DD$10)</f>
        <v>0</v>
      </c>
      <c r="DE176" s="104"/>
      <c r="DF176" s="106">
        <f>SUM(DE176/12*2*$E176*$G176*$I176*$L176*DF$10)+(DE176/12*10*$F176*$G176*$I176*$L176*DF$10)</f>
        <v>0</v>
      </c>
      <c r="DG176" s="104"/>
      <c r="DH176" s="107">
        <f>SUM(DG176/12*2*$E176*$G176*$I176*$L176*DH$10)+(DG176/12*10*$F176*$G176*$I176*$L176*DH$10)</f>
        <v>0</v>
      </c>
      <c r="DI176" s="104"/>
      <c r="DJ176" s="107">
        <f>SUM(DI176/12*2*$E176*$G176*$I176*$M176*DJ$10)+(DI176/12*10*$F176*$G176*$I176*$M176*DJ$10)</f>
        <v>0</v>
      </c>
      <c r="DK176" s="104"/>
      <c r="DL176" s="107">
        <f>SUM(DK176/12*2*$E176*$G176*$I176*$N176*DL$10)+(DK176/12*10*$F176*$G176*$I176*$N176*DL$10)</f>
        <v>0</v>
      </c>
      <c r="DM176" s="104"/>
      <c r="DN176" s="105">
        <f>(DM176/12*2*$E176*$G176*$I176*$K176*DN$10)+(DM176/12*10*$F176*$G176*$I176*$K176*DN$10)</f>
        <v>0</v>
      </c>
      <c r="DO176" s="104"/>
      <c r="DP176" s="105">
        <f>(DO176/12*2*$E176*$G176*$I176*$K176*DP$10)+(DO176/12*10*$F176*$G176*$I176*$K176*DP$10)</f>
        <v>0</v>
      </c>
      <c r="DQ176" s="104"/>
      <c r="DR176" s="107">
        <f>SUM(DQ176/12*2*$E176*$G176*$I176)+(DQ176/12*10*$F176*$G176*$I176)</f>
        <v>0</v>
      </c>
      <c r="DS176" s="104"/>
      <c r="DT176" s="106"/>
      <c r="DU176" s="104"/>
      <c r="DV176" s="105">
        <f>(DU176/12*2*$E176*$G176*$I176*$K176*DV$10)+(DU176/12*10*$F176*$G176*$I176*$K176*DV$10)</f>
        <v>0</v>
      </c>
      <c r="DW176" s="104"/>
      <c r="DX176" s="105">
        <f>(DW176/12*2*$E176*$G176*$I176*$K176*DX$10)+(DW176/12*10*$F176*$G176*$I176*$K176*DX$10)</f>
        <v>0</v>
      </c>
      <c r="DY176" s="104"/>
      <c r="DZ176" s="106"/>
      <c r="EA176" s="110"/>
      <c r="EB176" s="110"/>
      <c r="EC176" s="125"/>
      <c r="ED176" s="106"/>
      <c r="EE176" s="125"/>
      <c r="EF176" s="125"/>
      <c r="EG176" s="125"/>
      <c r="EH176" s="111">
        <f>(EG176/12*2*$E176*$G176*$I176*$K176)+(EG176/12*10*$F176*$G176*$I176*$K176)</f>
        <v>0</v>
      </c>
      <c r="EI176" s="112">
        <f t="shared" si="328"/>
        <v>3</v>
      </c>
      <c r="EJ176" s="112">
        <f t="shared" si="328"/>
        <v>140232.4</v>
      </c>
    </row>
    <row r="177" spans="1:140" s="55" customFormat="1" ht="45" hidden="1" customHeight="1" x14ac:dyDescent="0.25">
      <c r="A177" s="95"/>
      <c r="B177" s="132">
        <v>111</v>
      </c>
      <c r="C177" s="96" t="s">
        <v>513</v>
      </c>
      <c r="D177" s="184" t="s">
        <v>514</v>
      </c>
      <c r="E177" s="98">
        <v>16026</v>
      </c>
      <c r="F177" s="98">
        <v>16828</v>
      </c>
      <c r="G177" s="99">
        <v>2.46</v>
      </c>
      <c r="H177" s="100"/>
      <c r="I177" s="101">
        <v>1</v>
      </c>
      <c r="J177" s="102"/>
      <c r="K177" s="150">
        <v>1.4</v>
      </c>
      <c r="L177" s="150">
        <v>1.68</v>
      </c>
      <c r="M177" s="150">
        <v>2.23</v>
      </c>
      <c r="N177" s="153">
        <v>2.57</v>
      </c>
      <c r="O177" s="104"/>
      <c r="P177" s="105">
        <f>(O177/12*2*$E177*$G177*$I177*$K177*P$10)+(O177/12*10*$F177*$G177*$I177*$K177*P$10)</f>
        <v>0</v>
      </c>
      <c r="Q177" s="154"/>
      <c r="R177" s="105">
        <f>(Q177/12*2*$E177*$G177*$I177*$K177*R$10)+(Q177/12*10*$F177*$G177*$I177*$K177*R$10)</f>
        <v>0</v>
      </c>
      <c r="S177" s="106"/>
      <c r="T177" s="105">
        <f>(S177/12*2*$E177*$G177*$I177*$K177*T$10)+(S177/12*10*$F177*$G177*$I177*$K177*T$10)</f>
        <v>0</v>
      </c>
      <c r="U177" s="104"/>
      <c r="V177" s="105">
        <f>(U177/12*2*$E177*$G177*$I177*$K177*V$10)+(U177/12*10*$F177*$G177*$I177*$K177*V$10)</f>
        <v>0</v>
      </c>
      <c r="W177" s="104"/>
      <c r="X177" s="105">
        <f>(W177/12*2*$E177*$G177*$I177*$K177*X$10)+(W177/12*10*$F177*$G177*$I177*$K177*X$10)</f>
        <v>0</v>
      </c>
      <c r="Y177" s="104"/>
      <c r="Z177" s="105">
        <f>(Y177/12*2*$E177*$G177*$I177*$K177*Z$10)+(Y177/12*10*$F177*$G177*$I177*$K177*Z$10)</f>
        <v>0</v>
      </c>
      <c r="AA177" s="106"/>
      <c r="AB177" s="105">
        <f>(AA177/12*2*$E177*$G177*$I177*$K177*AB$10)+(AA177/12*10*$F177*$G177*$I177*$K177*AB$10)</f>
        <v>0</v>
      </c>
      <c r="AC177" s="106"/>
      <c r="AD177" s="105">
        <f>(AC177/12*2*$E177*$G177*$I177*$K177*AD$10)+(AC177/12*10*$F177*$G177*$I177*$K177*AD$10)</f>
        <v>0</v>
      </c>
      <c r="AE177" s="106"/>
      <c r="AF177" s="106">
        <f>SUM(AE177/12*2*$E177*$G177*$I177*$L177*$AF$10)+(AE177/12*10*$F177*$G177*$I177*$L177*$AF$10)</f>
        <v>0</v>
      </c>
      <c r="AG177" s="106"/>
      <c r="AH177" s="107">
        <f>SUM(AG177/12*2*$E177*$G177*$I177*$L177*$AH$10)+(AG177/12*10*$F177*$G177*$I177*$L177*$AH$10)</f>
        <v>0</v>
      </c>
      <c r="AI177" s="104"/>
      <c r="AJ177" s="105">
        <f>(AI177/12*2*$E177*$G177*$I177*$K177*AJ$10)+(AI177/12*10*$F177*$G177*$I177*$K177*AJ$10)</f>
        <v>0</v>
      </c>
      <c r="AK177" s="104"/>
      <c r="AL177" s="105">
        <f>(AK177/12*2*$E177*$G177*$I177*$K177*AL$10)+(AK177/12*10*$F177*$G177*$I177*$K177*AL$10)</f>
        <v>0</v>
      </c>
      <c r="AM177" s="104"/>
      <c r="AN177" s="105">
        <f>(AM177/12*2*$E177*$G177*$I177*$K177*AN$10)+(AM177/12*10*$F177*$G177*$I177*$K177*AN$10)</f>
        <v>0</v>
      </c>
      <c r="AO177" s="104"/>
      <c r="AP177" s="105">
        <f>(AO177/12*2*$E177*$G177*$I177*$K177*AP$10)+(AO177/12*10*$F177*$G177*$I177*$K177*AP$10)</f>
        <v>0</v>
      </c>
      <c r="AQ177" s="104"/>
      <c r="AR177" s="105">
        <f>(AQ177/12*2*$E177*$G177*$I177*$K177*AR$10)+(AQ177/12*10*$F177*$G177*$I177*$K177*AR$10)</f>
        <v>0</v>
      </c>
      <c r="AS177" s="104"/>
      <c r="AT177" s="105">
        <f>(AS177/12*2*$E177*$G177*$I177*$K177*AT$10)+(AS177/12*10*$F177*$G177*$I177*$K177*AT$10)</f>
        <v>0</v>
      </c>
      <c r="AU177" s="104"/>
      <c r="AV177" s="105">
        <f>(AU177/12*2*$E177*$G177*$I177*$K177*AV$10)+(AU177/12*10*$F177*$G177*$I177*$K177*AV$10)</f>
        <v>0</v>
      </c>
      <c r="AW177" s="104"/>
      <c r="AX177" s="105">
        <f>(AW177/12*2*$E177*$G177*$I177*$K177*AX$10)+(AW177/12*10*$F177*$G177*$I177*$K177*AX$10)</f>
        <v>0</v>
      </c>
      <c r="AY177" s="104"/>
      <c r="AZ177" s="105">
        <f>(AY177/12*2*$E177*$G177*$I177*$K177*AZ$10)+(AY177/12*10*$F177*$G177*$I177*$K177*AZ$10)</f>
        <v>0</v>
      </c>
      <c r="BA177" s="104"/>
      <c r="BB177" s="105">
        <f>(BA177/12*2*$E177*$G177*$I177*$K177*BB$10)+(BA177/12*10*$F177*$G177*$I177*$K177*BB$10)</f>
        <v>0</v>
      </c>
      <c r="BC177" s="104"/>
      <c r="BD177" s="105">
        <f>(BC177/12*2*$E177*$G177*$I177*$K177*BD$10)+(BC177/12*10*$F177*$G177*$I177*$K177*BD$10)</f>
        <v>0</v>
      </c>
      <c r="BE177" s="104"/>
      <c r="BF177" s="105">
        <f>(BE177/12*2*$E177*$G177*$I177*$K177*BF$10)+(BE177/12*10*$F177*$G177*$I177*$K177*BF$10)</f>
        <v>0</v>
      </c>
      <c r="BG177" s="104"/>
      <c r="BH177" s="105">
        <f>(BG177/12*2*$E177*$G177*$I177*$K177*BH$10)+(BG177/12*10*$F177*$G177*$I177*$K177*BH$10)</f>
        <v>0</v>
      </c>
      <c r="BI177" s="104"/>
      <c r="BJ177" s="105">
        <f>(BI177/12*2*$E177*$G177*$I177*$K177*BJ$10)+(BI177/12*10*$F177*$G177*$I177*$K177*BJ$10)</f>
        <v>0</v>
      </c>
      <c r="BK177" s="104"/>
      <c r="BL177" s="105">
        <f>(BK177/12*2*$E177*$G177*$I177*$K177*BL$10)+(BK177/12*10*$F177*$G177*$I177*$K177*BL$10)</f>
        <v>0</v>
      </c>
      <c r="BM177" s="104"/>
      <c r="BN177" s="105">
        <f>(BM177/12*2*$E177*$G177*$I177*$K177*BN$10)+(BM177/12*10*$F177*$G177*$I177*$K177*BN$10)</f>
        <v>0</v>
      </c>
      <c r="BO177" s="109"/>
      <c r="BP177" s="105">
        <f>(BO177/12*2*$E177*$G177*$I177*$K177*BP$10)+(BO177/12*10*$F177*$G177*$I177*$K177*BP$10)</f>
        <v>0</v>
      </c>
      <c r="BQ177" s="104"/>
      <c r="BR177" s="105">
        <f>(BQ177/12*2*$E177*$G177*$I177*$K177*BR$10)+(BQ177/12*10*$F177*$G177*$I177*$K177*BR$10)</f>
        <v>0</v>
      </c>
      <c r="BS177" s="106"/>
      <c r="BT177" s="105">
        <f>(BS177/12*2*$E177*$G177*$I177*$K177*BT$10)+(BS177/12*10*$F177*$G177*$I177*$K177*BT$10)</f>
        <v>0</v>
      </c>
      <c r="BU177" s="104"/>
      <c r="BV177" s="105">
        <f>(BU177/12*2*$E177*$G177*$I177*$K177*BV$10)+(BU177/12*10*$F177*$G177*$I177*$K177*BV$10)</f>
        <v>0</v>
      </c>
      <c r="BW177" s="104"/>
      <c r="BX177" s="105">
        <f>(BW177/12*2*$E177*$G177*$I177*$K177*BX$10)+(BW177/12*10*$F177*$G177*$I177*$K177*BX$10)</f>
        <v>0</v>
      </c>
      <c r="BY177" s="104"/>
      <c r="BZ177" s="105">
        <f>(BY177/12*2*$E177*$G177*$I177*$K177*BZ$10)+(BY177/12*10*$F177*$G177*$I177*$K177*BZ$10)</f>
        <v>0</v>
      </c>
      <c r="CA177" s="104"/>
      <c r="CB177" s="105">
        <f>(CA177/12*2*$E177*$G177*$I177*$K177*CB$10)+(CA177/12*10*$F177*$G177*$I177*$K177*CB$10)</f>
        <v>0</v>
      </c>
      <c r="CC177" s="106"/>
      <c r="CD177" s="107">
        <f>SUM(CC177/12*2*$E177*$G177*$I177*$L177*CD$10)+(CC177/12*10*$F177*$G177*$I177*$L177*$CD$10)</f>
        <v>0</v>
      </c>
      <c r="CE177" s="104"/>
      <c r="CF177" s="107">
        <f>SUM(CE177/12*2*$E177*$G177*$I177*$L177*CF$10)+(CE177/12*10*$F177*$G177*$I177*$L177*CF$10)</f>
        <v>0</v>
      </c>
      <c r="CG177" s="106"/>
      <c r="CH177" s="107">
        <f>SUM(CG177/12*2*$E177*$G177*$I177*$L177*CH$10)+(CG177/12*10*$F177*$G177*$I177*$L177*CH$10)</f>
        <v>0</v>
      </c>
      <c r="CI177" s="106"/>
      <c r="CJ177" s="107">
        <f>SUM(CI177/12*2*$E177*$G177*$I177*$L177*CJ$10)+(CI177/12*10*$F177*$G177*$I177*$L177*CJ$10)</f>
        <v>0</v>
      </c>
      <c r="CK177" s="106"/>
      <c r="CL177" s="107">
        <f>SUM(CK177/12*2*$E177*$G177*$I177*$L177*CL$10)+(CK177/12*10*$F177*$G177*$I177*$L177*CL$10)</f>
        <v>0</v>
      </c>
      <c r="CM177" s="104"/>
      <c r="CN177" s="107">
        <f>SUM(CM177/12*2*$E177*$G177*$I177*$L177*CN$10)+(CM177/12*10*$F177*$G177*$I177*$L177*CN$10)</f>
        <v>0</v>
      </c>
      <c r="CO177" s="104"/>
      <c r="CP177" s="107">
        <f>SUM(CO177/12*2*$E177*$G177*$I177*$L177*CP$10)+(CO177/12*10*$F177*$G177*$I177*$L177*CP$10)</f>
        <v>0</v>
      </c>
      <c r="CQ177" s="106"/>
      <c r="CR177" s="107">
        <f>SUM(CQ177/12*2*$E177*$G177*$I177*$L177*CR$10)+(CQ177/12*10*$F177*$G177*$I177*$L177*CR$10)</f>
        <v>0</v>
      </c>
      <c r="CS177" s="104"/>
      <c r="CT177" s="107">
        <f>SUM(CS177/12*2*$E177*$G177*$I177*$L177*CT$10)+(CS177/12*10*$F177*$G177*$I177*$L177*CT$10)</f>
        <v>0</v>
      </c>
      <c r="CU177" s="104"/>
      <c r="CV177" s="107">
        <f>SUM(CU177/12*2*$E177*$G177*$I177*$L177*CV$10)+(CU177/12*10*$F177*$G177*$I177*$L177*CV$10)</f>
        <v>0</v>
      </c>
      <c r="CW177" s="104"/>
      <c r="CX177" s="107">
        <f>SUM(CW177/12*2*$E177*$G177*$I177*$L177*CX$10)+(CW177/12*10*$F177*$G177*$I177*$L177*CX$10)</f>
        <v>0</v>
      </c>
      <c r="CY177" s="104"/>
      <c r="CZ177" s="107">
        <f>SUM(CY177/12*2*$E177*$G177*$I177*$L177*CZ$10)+(CY177/12*10*$F177*$G177*$I177*$L177*CZ$10)</f>
        <v>0</v>
      </c>
      <c r="DA177" s="104"/>
      <c r="DB177" s="107">
        <f>SUM(DA177/12*2*$E177*$G177*$I177*$L177*DB$10)+(DA177/12*10*$F177*$G177*$I177*$L177*DB$10)</f>
        <v>0</v>
      </c>
      <c r="DC177" s="104"/>
      <c r="DD177" s="107">
        <f>SUM(DC177/12*2*$E177*$G177*$I177*$L177*DD$10)+(DC177/12*10*$F177*$G177*$I177*$L177*DD$10)</f>
        <v>0</v>
      </c>
      <c r="DE177" s="104"/>
      <c r="DF177" s="106">
        <f>SUM(DE177/12*2*$E177*$G177*$I177*$L177*DF$10)+(DE177/12*10*$F177*$G177*$I177*$L177*DF$10)</f>
        <v>0</v>
      </c>
      <c r="DG177" s="104"/>
      <c r="DH177" s="107">
        <f>SUM(DG177/12*2*$E177*$G177*$I177*$L177*DH$10)+(DG177/12*10*$F177*$G177*$I177*$L177*DH$10)</f>
        <v>0</v>
      </c>
      <c r="DI177" s="104"/>
      <c r="DJ177" s="107">
        <f>SUM(DI177/12*2*$E177*$G177*$I177*$M177*DJ$10)+(DI177/12*10*$F177*$G177*$I177*$M177*DJ$10)</f>
        <v>0</v>
      </c>
      <c r="DK177" s="104"/>
      <c r="DL177" s="107">
        <f>SUM(DK177/12*2*$E177*$G177*$I177*$N177*DL$10)+(DK177/12*10*$F177*$G177*$I177*$N177*DL$10)</f>
        <v>0</v>
      </c>
      <c r="DM177" s="104"/>
      <c r="DN177" s="105">
        <f>(DM177/12*2*$E177*$G177*$I177*$K177*DN$10)+(DM177/12*10*$F177*$G177*$I177*$K177*DN$10)</f>
        <v>0</v>
      </c>
      <c r="DO177" s="104"/>
      <c r="DP177" s="105">
        <f>(DO177/12*2*$E177*$G177*$I177*$K177*DP$10)+(DO177/12*10*$F177*$G177*$I177*$K177*DP$10)</f>
        <v>0</v>
      </c>
      <c r="DQ177" s="104"/>
      <c r="DR177" s="107">
        <f>SUM(DQ177/12*2*$E177*$G177*$I177)+(DQ177/12*10*$F177*$G177*$I177)</f>
        <v>0</v>
      </c>
      <c r="DS177" s="104"/>
      <c r="DT177" s="106"/>
      <c r="DU177" s="104"/>
      <c r="DV177" s="105">
        <f>(DU177/12*2*$E177*$G177*$I177*$K177*DV$10)+(DU177/12*10*$F177*$G177*$I177*$K177*DV$10)</f>
        <v>0</v>
      </c>
      <c r="DW177" s="104"/>
      <c r="DX177" s="105">
        <f>(DW177/12*2*$E177*$G177*$I177*$K177*DX$10)+(DW177/12*10*$F177*$G177*$I177*$K177*DX$10)</f>
        <v>0</v>
      </c>
      <c r="DY177" s="104"/>
      <c r="DZ177" s="106"/>
      <c r="EA177" s="110"/>
      <c r="EB177" s="110"/>
      <c r="EC177" s="125"/>
      <c r="ED177" s="106"/>
      <c r="EE177" s="125"/>
      <c r="EF177" s="125"/>
      <c r="EG177" s="125"/>
      <c r="EH177" s="111">
        <f>(EG177/12*2*$E177*$G177*$I177*$K177)+(EG177/12*10*$F177*$G177*$I177*$K177)</f>
        <v>0</v>
      </c>
      <c r="EI177" s="112">
        <f t="shared" si="328"/>
        <v>0</v>
      </c>
      <c r="EJ177" s="112">
        <f t="shared" si="328"/>
        <v>0</v>
      </c>
    </row>
    <row r="178" spans="1:140" s="160" customFormat="1" ht="15.75" hidden="1" customHeight="1" x14ac:dyDescent="0.25">
      <c r="A178" s="95"/>
      <c r="B178" s="132">
        <v>112</v>
      </c>
      <c r="C178" s="96" t="s">
        <v>515</v>
      </c>
      <c r="D178" s="184" t="s">
        <v>516</v>
      </c>
      <c r="E178" s="98">
        <v>16026</v>
      </c>
      <c r="F178" s="98">
        <v>16828</v>
      </c>
      <c r="G178" s="212">
        <v>51.86</v>
      </c>
      <c r="H178" s="213">
        <v>2.3E-3</v>
      </c>
      <c r="I178" s="101">
        <v>1</v>
      </c>
      <c r="J178" s="102"/>
      <c r="K178" s="150">
        <v>1.4</v>
      </c>
      <c r="L178" s="150">
        <v>1.68</v>
      </c>
      <c r="M178" s="150">
        <v>2.23</v>
      </c>
      <c r="N178" s="153">
        <v>2.57</v>
      </c>
      <c r="O178" s="104"/>
      <c r="P178" s="123">
        <f>(O178/12*2*$E178*$G178*((1-$H178)+$H178*$K178*$I178*P$10))+(O178/12*10*$F178*$G178*((1-$H178)+$H178*$K178*$J178*P$10))</f>
        <v>0</v>
      </c>
      <c r="Q178" s="154"/>
      <c r="R178" s="123">
        <f>(Q178/12*2*$E178*$G178*((1-$H178)+$H178*$K178*$I178*R$10))+(Q178/12*10*$F178*$G178*((1-$H178)+$H178*$K178*$I178*R$10))</f>
        <v>0</v>
      </c>
      <c r="S178" s="106"/>
      <c r="T178" s="123">
        <f>(S178/12*2*$E178*$G178*((1-$H178)+$H178*$K178*$I178*T$10))+(S178/12*10*$F178*$G178*((1-$H178)+$H178*$K178*$I178*T$10))</f>
        <v>0</v>
      </c>
      <c r="U178" s="104"/>
      <c r="V178" s="123">
        <f>(U178/12*2*$E178*$G178*((1-$H178)+$H178*$K178*$I178*V$10))+(U178/12*10*$F178*$G178*((1-$H178)+$H178*$K178*$I178*V$10))</f>
        <v>0</v>
      </c>
      <c r="W178" s="104"/>
      <c r="X178" s="123">
        <f>(W178/12*2*$E178*$G178*((1-$H178)+$H178*$K178*$I178*X$10))+(W178/12*10*$F178*$G178*((1-$H178)+$H178*$K178*$I178*X$10))</f>
        <v>0</v>
      </c>
      <c r="Y178" s="104"/>
      <c r="Z178" s="123">
        <f>(Y178/12*2*$E178*$G178*((1-$H178)+$H178*$K178*$I178*Z$10))+(Y178/12*10*$F178*$G178*((1-$H178)+$H178*$K178*$I178*Z$10))</f>
        <v>0</v>
      </c>
      <c r="AA178" s="106"/>
      <c r="AB178" s="123">
        <f>(AA178/12*2*$E178*$G178*((1-$H178)+$H178*$K178*$I178*AB$10))+(AA178/12*10*$F178*$G178*((1-$H178)+$H178*$K178*$I178*AB$10))</f>
        <v>0</v>
      </c>
      <c r="AC178" s="106"/>
      <c r="AD178" s="123">
        <f>(AC178/12*2*$E178*$G178*((1-$H178)+$H178*$K178*$I178*AD$10))+(AC178/12*10*$F178*$G178*((1-$H178)+$H178*$K178*$I178*AD$10))</f>
        <v>0</v>
      </c>
      <c r="AE178" s="106"/>
      <c r="AF178" s="123">
        <f>(AE178/12*2*$E178*$G178*((1-$H178)+$H178*$L178*$I178*AF$10))+(AE178/12*10*$F178*$G178*((1-$H178)+$H178*$L178*$I178*AF$10))</f>
        <v>0</v>
      </c>
      <c r="AG178" s="106"/>
      <c r="AH178" s="123">
        <f>(AG178/12*2*$E178*$G178*((1-$H178)+$H178*$L178*$I178*AH$10))+(AG178/12*10*$F178*$G178*((1-$H178)+$H178*$L178*$I178*AH$10))</f>
        <v>0</v>
      </c>
      <c r="AI178" s="104"/>
      <c r="AJ178" s="123">
        <f>(AI178/12*2*$E178*$G178*((1-$H178)+$H178*$K178*$I178*AJ$10))+(AI178/12*10*$F178*$G178*((1-$H178)+$H178*$K178*$I178*AJ$10))</f>
        <v>0</v>
      </c>
      <c r="AK178" s="104"/>
      <c r="AL178" s="123">
        <f>(AK178/12*2*$E178*$G178*((1-$H178)+$H178*$K178*$I178*AL$10))+(AK178/12*10*$F178*$G178*((1-$H178)+$H178*$K178*$I178*AL$10))</f>
        <v>0</v>
      </c>
      <c r="AM178" s="125"/>
      <c r="AN178" s="123">
        <f>(AM178/12*2*$E178*$G178*((1-$H178)+$H178*$K178*$I178*AN$10))+(AM178/12*10*$F178*$G178*((1-$H178)+$H178*$K178*$I178*AN$10))</f>
        <v>0</v>
      </c>
      <c r="AO178" s="104"/>
      <c r="AP178" s="123">
        <f>(AO178/12*2*$E178*$G178*((1-$H178)+$H178*$K178*$I178*AP$10))+(AO178/12*10*$F178*$G178*((1-$H178)+$H178*$K178*$I178*AP$10))</f>
        <v>0</v>
      </c>
      <c r="AQ178" s="104"/>
      <c r="AR178" s="123">
        <f>(AQ178/12*2*$E178*$G178*((1-$H178)+$H178*$K178*$I178*AR$10))+(AQ178/12*10*$F178*$G178*((1-$H178)+$H178*$K178*$I178*AR$10))</f>
        <v>0</v>
      </c>
      <c r="AS178" s="104"/>
      <c r="AT178" s="123">
        <f>(AS178/12*2*$E178*$G178*((1-$H178)+$H178*$K178*$I178*AT$10))+(AS178/12*10*$F178*$G178*((1-$H178)+$H178*$K178*$I178*AT$10))</f>
        <v>0</v>
      </c>
      <c r="AU178" s="104"/>
      <c r="AV178" s="123">
        <f>(AU178/12*2*$E178*$G178*((1-$H178)+$H178*$K178*$I178*AV$10))+(AU178/12*10*$F178*$G178*((1-$H178)+$H178*$K178*$I178*AV$10))</f>
        <v>0</v>
      </c>
      <c r="AW178" s="104"/>
      <c r="AX178" s="123">
        <f>(AW178/12*2*$E178*$G178*((1-$H178)+$H178*$K178*$I178*AX$10))+(AW178/12*10*$F178*$G178*((1-$H178)+$H178*$K178*$I178*AX$10))</f>
        <v>0</v>
      </c>
      <c r="AY178" s="104"/>
      <c r="AZ178" s="123">
        <f>(AY178/12*2*$E178*$G178*((1-$H178)+$H178*$K178*$I178*AZ$10))+(AY178/12*10*$F178*$G178*((1-$H178)+$H178*$K178*$I178*AZ$10))</f>
        <v>0</v>
      </c>
      <c r="BA178" s="104"/>
      <c r="BB178" s="123">
        <f>(BA178/12*2*$E178*$G178*((1-$H178)+$H178*$K178*$I178*BB$10))+(BA178/12*10*$F178*$G178*((1-$H178)+$H178*$K178*$I178*BB$10))</f>
        <v>0</v>
      </c>
      <c r="BC178" s="104"/>
      <c r="BD178" s="123">
        <f>(BC178/12*2*$E178*$G178*((1-$H178)+$H178*$K178*$I178*BD$10))+(BC178/12*10*$F178*$G178*((1-$H178)+$H178*$K178*$I178*BD$10))</f>
        <v>0</v>
      </c>
      <c r="BE178" s="104"/>
      <c r="BF178" s="123">
        <f>(BE178/12*2*$E178*$G178*((1-$H178)+$H178*$K178*$I178*BF$10))+(BE178/12*10*$F178*$G178*((1-$H178)+$H178*$K178*$I178*BF$10))</f>
        <v>0</v>
      </c>
      <c r="BG178" s="104"/>
      <c r="BH178" s="123">
        <f>(BG178/12*2*$E178*$G178*((1-$H178)+$H178*$K178*$I178*BH$10))+(BG178/12*10*$F178*$G178*((1-$H178)+$H178*$K178*$I178*BH$10))</f>
        <v>0</v>
      </c>
      <c r="BI178" s="104"/>
      <c r="BJ178" s="123">
        <f>(BI178/12*2*$E178*$G178*((1-$H178)+$H178*$K178*$I178*BJ$10))+(BI178/12*10*$F178*$G178*((1-$H178)+$H178*$K178*$I178*BJ$10))</f>
        <v>0</v>
      </c>
      <c r="BK178" s="104"/>
      <c r="BL178" s="123">
        <f>(BK178/12*2*$E178*$G178*((1-$H178)+$H178*$K178*$I178*BL$10))+(BK178/12*10*$F178*$G178*((1-$H178)+$H178*$K178*$I178*BL$10))</f>
        <v>0</v>
      </c>
      <c r="BM178" s="104"/>
      <c r="BN178" s="123">
        <f>(BM178/12*2*$E178*$G178*((1-$H178)+$H178*$K178*$I178*BN$10))+(BM178/12*10*$F178*$G178*((1-$H178)+$H178*$K178*$I178*BN$10))</f>
        <v>0</v>
      </c>
      <c r="BO178" s="109"/>
      <c r="BP178" s="123">
        <f>(BO178/12*2*$E178*$G178*((1-$H178)+$H178*$K178*$I178*BP$10))+(BO178/12*10*$F178*$G178*((1-$H178)+$H178*$K178*$I178*BP$10))</f>
        <v>0</v>
      </c>
      <c r="BQ178" s="104"/>
      <c r="BR178" s="123">
        <f>(BQ178/12*2*$E178*$G178*((1-$H178)+$H178*$K178*$I178*BR$10))+(BQ178/12*10*$F178*$G178*((1-$H178)+$H178*$K178*$I178*BR$10))</f>
        <v>0</v>
      </c>
      <c r="BS178" s="106"/>
      <c r="BT178" s="123">
        <f>(BS178/12*2*$E178*$G178*((1-$H178)+$H178*$K178*$I178*BT$10))+(BS178/12*10*$F178*$G178*((1-$H178)+$H178*$K178*$I178*BT$10))</f>
        <v>0</v>
      </c>
      <c r="BU178" s="104"/>
      <c r="BV178" s="123">
        <f>(BU178/12*2*$E178*$G178*((1-$H178)+$H178*$K178*$I178*BV$10))+(BU178/12*10*$F178*$G178*((1-$H178)+$H178*$K178*$I178*BV$10))</f>
        <v>0</v>
      </c>
      <c r="BW178" s="104"/>
      <c r="BX178" s="123">
        <f>(BW178/12*2*$E178*$G178*((1-$H178)+$H178*$K178*$I178*BX$10))+(BW178/12*10*$F178*$G178*((1-$H178)+$H178*$K178*$I178*BX$10))</f>
        <v>0</v>
      </c>
      <c r="BY178" s="104"/>
      <c r="BZ178" s="123">
        <f>(BY178/12*2*$E178*$G178*((1-$H178)+$H178*$K178*$I178*BZ$10))+(BY178/12*10*$F178*$G178*((1-$H178)+$H178*$K178*$I178*BZ$10))</f>
        <v>0</v>
      </c>
      <c r="CA178" s="104"/>
      <c r="CB178" s="123">
        <f>(CA178/12*2*$E178*$G178*((1-$H178)+$H178*$K178*$I178*CB$10))+(CA178/12*10*$F178*$G178*((1-$H178)+$H178*$K178*$I178*CB$10))</f>
        <v>0</v>
      </c>
      <c r="CC178" s="106"/>
      <c r="CD178" s="123">
        <f>(CC178/12*2*$E178*$G178*((1-$H178)+$H178*$L178*$I178*CD$10))+(CC178/12*10*$F178*$G178*((1-$H178)+$H178*$L178*$I178*CD$10))</f>
        <v>0</v>
      </c>
      <c r="CE178" s="104"/>
      <c r="CF178" s="123">
        <f>(CE178/12*2*$E178*$G178*((1-$H178)+$H178*$L178*$I178*CF$10))+(CE178/12*10*$F178*$G178*((1-$H178)+$H178*$L178*$I178*CF$10))</f>
        <v>0</v>
      </c>
      <c r="CG178" s="106"/>
      <c r="CH178" s="123">
        <f>(CG178/12*2*$E178*$G178*((1-$H178)+$H178*$L178*$I178*CH$10))+(CG178/12*10*$F178*$G178*((1-$H178)+$H178*$L178*$I178*CH$10))</f>
        <v>0</v>
      </c>
      <c r="CI178" s="106"/>
      <c r="CJ178" s="123">
        <f>(CI178/12*2*$E178*$G178*((1-$H178)+$H178*$L178*$I178*CJ$10))+(CI178/12*10*$F178*$G178*((1-$H178)+$H178*$L178*$I178*CJ$10))</f>
        <v>0</v>
      </c>
      <c r="CK178" s="106"/>
      <c r="CL178" s="123">
        <f>(CK178/12*2*$E178*$G178*((1-$H178)+$H178*$L178*$I178*CL$10))+(CK178/12*10*$F178*$G178*((1-$H178)+$H178*$L178*$I178*CL$10))</f>
        <v>0</v>
      </c>
      <c r="CM178" s="104"/>
      <c r="CN178" s="123">
        <f>(CM178/12*2*$E178*$G178*((1-$H178)+$H178*$L178*$I178*CN$10))+(CM178/12*10*$F178*$G178*((1-$H178)+$H178*$L178*$I178*CN$10))</f>
        <v>0</v>
      </c>
      <c r="CO178" s="104"/>
      <c r="CP178" s="123">
        <f>(CO178/12*2*$E178*$G178*((1-$H178)+$H178*$L178*$I178))+(CO178/12*10*$F178*$G178*((1-$H178)+$H178*$L178*$I178))</f>
        <v>0</v>
      </c>
      <c r="CQ178" s="106"/>
      <c r="CR178" s="123">
        <f>(CQ178/12*10*$F178*$G178*((1-$H178)+$H178*$L178*$I178))</f>
        <v>0</v>
      </c>
      <c r="CS178" s="104"/>
      <c r="CT178" s="123">
        <f>(CS178/12*10*$F178*$G178*((1-$H178)+$H178*$L178*$I178))</f>
        <v>0</v>
      </c>
      <c r="CU178" s="104"/>
      <c r="CV178" s="123">
        <f>(CU178/12*2*$E178*$G178*((1-$H178)+$H178*$L178*$I178))+(CU178/12*10*$F178*$G178*((1-$H178)+$H178*$L178*$I178))</f>
        <v>0</v>
      </c>
      <c r="CW178" s="104"/>
      <c r="CX178" s="123">
        <f>(CW178/12*2*$E178*$G178*((1-$H178)+$H178*$L178*$I178))+(CW178/12*10*$F178*$G178*((1-$H178)+$H178*$L178*$I178))</f>
        <v>0</v>
      </c>
      <c r="CY178" s="104"/>
      <c r="CZ178" s="123">
        <f>(CY178/12*2*$E178*$G178*((1-$H178)+$H178*$L178*$I178))+(CY178/12*10*$F178*$G178*((1-$H178)+$H178*$L178*$I178))</f>
        <v>0</v>
      </c>
      <c r="DA178" s="104"/>
      <c r="DB178" s="123">
        <f>(DA178/12*2*$E178*$G178*((1-$H178)+$H178*$L178*$I178))+(DA178/12*10*$F178*$G178*((1-$H178)+$H178*$L178*$I178))</f>
        <v>0</v>
      </c>
      <c r="DC178" s="104"/>
      <c r="DD178" s="123">
        <f>(DC178/12*2*$E178*$G178*((1-$H178)+$H178*$L178*$I178))+(DC178/12*10*$F178*$G178*((1-$H178)+$H178*$L178*$I178))</f>
        <v>0</v>
      </c>
      <c r="DE178" s="104"/>
      <c r="DF178" s="123">
        <f>(DE178/12*2*$E178*$G178*((1-$H178)+$H178*$L178*$I178))+(DE178/12*10*$F178*$G178*((1-$H178)+$H178*$L178*$I178))</f>
        <v>0</v>
      </c>
      <c r="DG178" s="104"/>
      <c r="DH178" s="123">
        <f>(DG178/12*2*$E178*$G178*((1-$H178)+$H178*$L178*$I178))+(DG178/12*10*$F178*$G178*((1-$H178)+$H178*$L178*$I178))</f>
        <v>0</v>
      </c>
      <c r="DI178" s="104"/>
      <c r="DJ178" s="123">
        <f>(DI178/12*2*$E178*$G178*((1-$H178)+$H178*$M178*$I178*DJ$10))+(DI178/12*10*$F178*$G178*((1-$H178)+$H178*$M178*$I178*DJ$10))</f>
        <v>0</v>
      </c>
      <c r="DK178" s="104"/>
      <c r="DL178" s="123">
        <f>(DK178/12*2*$E178*$G178*((1-$H178)+$H178*$N178*$I178*DL$10))+(DK178/12*10*$F178*$G178*((1-$H178)+$H178*$N178*$I178*DL$10))</f>
        <v>0</v>
      </c>
      <c r="DM178" s="125"/>
      <c r="DN178" s="123">
        <f>(DM178/12*2*$E178*$G178*((1-$H178)+$H178*$K178*$I178*DN$10))+(DM178/12*10*$F178*$G178*((1-$H178)+$H178*$K178*$I178*DN$10))</f>
        <v>0</v>
      </c>
      <c r="DO178" s="104"/>
      <c r="DP178" s="123">
        <f>(DO178/12*2*$E178*$G178*((1-$H178)+$H178*$K178*$I178*DP$10))+(DO178/12*10*$F178*$G178*((1-$H178)+$H178*$K178*$I178*DP$10))</f>
        <v>0</v>
      </c>
      <c r="DQ178" s="104"/>
      <c r="DR178" s="123">
        <f>(DQ178/12*2*$E178*$G178*((1-$H178)+$H178*$I178*DR$10))+(DQ178/12*10*$F178*$G178*((1-$H178)+$H178*$I178*DR$10))</f>
        <v>0</v>
      </c>
      <c r="DS178" s="104"/>
      <c r="DT178" s="106"/>
      <c r="DU178" s="104"/>
      <c r="DV178" s="123">
        <f>(DU178/12*2*$E178*$G178*((1-$H178)+$H178*$K178*$I178*DV$10))+(DU178/12*10*$F178*$G178*((1-$H178)+$H178*$K178*$I178*DV$10))</f>
        <v>0</v>
      </c>
      <c r="DW178" s="104"/>
      <c r="DX178" s="123">
        <f>(DW178/12*2*$E178*$G178*((1-$H178)+$H178*$K178*$I178*DX$10))+(DW178/12*10*$F178*$G178*((1-$H178)+$H178*$K178*$I178*DX$10))</f>
        <v>0</v>
      </c>
      <c r="DY178" s="104"/>
      <c r="DZ178" s="123">
        <f>(DY178/12*2*$E178*$G178*((1-$H178)+$H178*$L178*$I178))+(DY178/12*10*$F178*$G178*((1-$H178)+$H178*$L178*$I178))</f>
        <v>0</v>
      </c>
      <c r="EA178" s="110"/>
      <c r="EB178" s="123">
        <f>(EA178/12*2*$E178*$G178*((1-$H178)+$H178*$K178*$I178))+(EA178/12*10*$F178*$G178*((1-$H178)+$H178*$K178*$I178))</f>
        <v>0</v>
      </c>
      <c r="EC178" s="125"/>
      <c r="ED178" s="123">
        <f>(EC178/12*2*$E178*$G178*((1-$H178)+$H178*$K178*$I178))+(EC178/12*10*$F178*$G178*((1-$H178)+$H178*$K178*$I178))</f>
        <v>0</v>
      </c>
      <c r="EE178" s="125"/>
      <c r="EF178" s="123">
        <f>(EE178/12*2*$E178*$G178*((1-$H178)+$H178*$I178))+(EE178/12*10*$F178*$G178*((1-$H178)+$H178*$I178))</f>
        <v>0</v>
      </c>
      <c r="EG178" s="125"/>
      <c r="EH178" s="123">
        <f>(EG178/12*2*$E178*$G178*((1-$H178)+$H178*$K178*$I178))+(EG178/12*10*$F178*$G178*((1-$H178)+$H178*$K178*$I178))</f>
        <v>0</v>
      </c>
      <c r="EI178" s="112">
        <f t="shared" si="328"/>
        <v>0</v>
      </c>
      <c r="EJ178" s="112">
        <f t="shared" si="328"/>
        <v>0</v>
      </c>
    </row>
    <row r="179" spans="1:140" s="148" customFormat="1" ht="15" customHeight="1" x14ac:dyDescent="0.25">
      <c r="A179" s="87">
        <v>21</v>
      </c>
      <c r="B179" s="87"/>
      <c r="C179" s="210" t="s">
        <v>517</v>
      </c>
      <c r="D179" s="185" t="s">
        <v>518</v>
      </c>
      <c r="E179" s="98">
        <v>16026</v>
      </c>
      <c r="F179" s="98">
        <v>16828</v>
      </c>
      <c r="G179" s="156"/>
      <c r="H179" s="100"/>
      <c r="I179" s="90"/>
      <c r="J179" s="266"/>
      <c r="K179" s="157">
        <v>1.4</v>
      </c>
      <c r="L179" s="157">
        <v>1.68</v>
      </c>
      <c r="M179" s="157">
        <v>2.23</v>
      </c>
      <c r="N179" s="147">
        <v>2.57</v>
      </c>
      <c r="O179" s="131">
        <f t="shared" ref="O179:AA179" si="329">SUM(O180:O186)</f>
        <v>0</v>
      </c>
      <c r="P179" s="131">
        <f t="shared" si="329"/>
        <v>0</v>
      </c>
      <c r="Q179" s="131">
        <f t="shared" si="329"/>
        <v>401</v>
      </c>
      <c r="R179" s="131">
        <f>SUM(R180:R186)</f>
        <v>3655157.5059999991</v>
      </c>
      <c r="S179" s="131">
        <f t="shared" si="329"/>
        <v>0</v>
      </c>
      <c r="T179" s="131">
        <f>SUM(T180:T186)</f>
        <v>0</v>
      </c>
      <c r="U179" s="131">
        <f t="shared" si="329"/>
        <v>0</v>
      </c>
      <c r="V179" s="131">
        <f>SUM(V180:V186)</f>
        <v>0</v>
      </c>
      <c r="W179" s="131">
        <f t="shared" si="329"/>
        <v>0</v>
      </c>
      <c r="X179" s="131">
        <f>SUM(X180:X186)</f>
        <v>0</v>
      </c>
      <c r="Y179" s="131">
        <f t="shared" si="329"/>
        <v>3130</v>
      </c>
      <c r="Z179" s="131">
        <f>SUM(Z180:Z186)</f>
        <v>75714583.886666656</v>
      </c>
      <c r="AA179" s="131">
        <f t="shared" si="329"/>
        <v>0</v>
      </c>
      <c r="AB179" s="131">
        <f>SUM(AB180:AB186)</f>
        <v>0</v>
      </c>
      <c r="AC179" s="131">
        <f t="shared" ref="AC179:CN179" si="330">SUM(AC180:AC186)</f>
        <v>0</v>
      </c>
      <c r="AD179" s="131">
        <f t="shared" si="330"/>
        <v>0</v>
      </c>
      <c r="AE179" s="131">
        <f t="shared" si="330"/>
        <v>0</v>
      </c>
      <c r="AF179" s="131">
        <f t="shared" si="330"/>
        <v>0</v>
      </c>
      <c r="AG179" s="131">
        <f t="shared" si="330"/>
        <v>3</v>
      </c>
      <c r="AH179" s="131">
        <f t="shared" si="330"/>
        <v>32814.381600000001</v>
      </c>
      <c r="AI179" s="131">
        <f t="shared" si="330"/>
        <v>539</v>
      </c>
      <c r="AJ179" s="131">
        <f t="shared" si="330"/>
        <v>24910013.104666665</v>
      </c>
      <c r="AK179" s="131">
        <f t="shared" si="330"/>
        <v>0</v>
      </c>
      <c r="AL179" s="131">
        <f t="shared" si="330"/>
        <v>0</v>
      </c>
      <c r="AM179" s="131">
        <f t="shared" si="330"/>
        <v>0</v>
      </c>
      <c r="AN179" s="131">
        <f t="shared" si="330"/>
        <v>0</v>
      </c>
      <c r="AO179" s="131">
        <f t="shared" si="330"/>
        <v>0</v>
      </c>
      <c r="AP179" s="131">
        <f t="shared" si="330"/>
        <v>0</v>
      </c>
      <c r="AQ179" s="131">
        <f t="shared" si="330"/>
        <v>0</v>
      </c>
      <c r="AR179" s="131">
        <f t="shared" si="330"/>
        <v>0</v>
      </c>
      <c r="AS179" s="131">
        <f t="shared" si="330"/>
        <v>5</v>
      </c>
      <c r="AT179" s="131">
        <f t="shared" si="330"/>
        <v>45575.530000000006</v>
      </c>
      <c r="AU179" s="131">
        <f t="shared" si="330"/>
        <v>5</v>
      </c>
      <c r="AV179" s="131">
        <f t="shared" si="330"/>
        <v>45575.530000000006</v>
      </c>
      <c r="AW179" s="131">
        <f t="shared" si="330"/>
        <v>44</v>
      </c>
      <c r="AX179" s="131">
        <f t="shared" si="330"/>
        <v>401064.66399999999</v>
      </c>
      <c r="AY179" s="131">
        <f t="shared" si="330"/>
        <v>0</v>
      </c>
      <c r="AZ179" s="131">
        <f t="shared" si="330"/>
        <v>0</v>
      </c>
      <c r="BA179" s="131">
        <f t="shared" si="330"/>
        <v>0</v>
      </c>
      <c r="BB179" s="131">
        <f t="shared" si="330"/>
        <v>0</v>
      </c>
      <c r="BC179" s="131">
        <f t="shared" si="330"/>
        <v>5</v>
      </c>
      <c r="BD179" s="131">
        <f t="shared" si="330"/>
        <v>45575.530000000006</v>
      </c>
      <c r="BE179" s="131">
        <f t="shared" si="330"/>
        <v>0</v>
      </c>
      <c r="BF179" s="131">
        <f t="shared" si="330"/>
        <v>0</v>
      </c>
      <c r="BG179" s="131">
        <f t="shared" si="330"/>
        <v>3</v>
      </c>
      <c r="BH179" s="131">
        <f t="shared" si="330"/>
        <v>27345.317999999999</v>
      </c>
      <c r="BI179" s="131">
        <f t="shared" si="330"/>
        <v>160</v>
      </c>
      <c r="BJ179" s="131">
        <f t="shared" si="330"/>
        <v>1458416.9600000002</v>
      </c>
      <c r="BK179" s="131">
        <f t="shared" si="330"/>
        <v>24</v>
      </c>
      <c r="BL179" s="131">
        <f t="shared" si="330"/>
        <v>218762.54399999999</v>
      </c>
      <c r="BM179" s="131">
        <f t="shared" si="330"/>
        <v>7</v>
      </c>
      <c r="BN179" s="131">
        <f t="shared" si="330"/>
        <v>63805.741999999998</v>
      </c>
      <c r="BO179" s="131">
        <f t="shared" si="330"/>
        <v>0</v>
      </c>
      <c r="BP179" s="131">
        <f t="shared" si="330"/>
        <v>0</v>
      </c>
      <c r="BQ179" s="131">
        <f t="shared" si="330"/>
        <v>6</v>
      </c>
      <c r="BR179" s="131">
        <f t="shared" si="330"/>
        <v>54690.635999999999</v>
      </c>
      <c r="BS179" s="131">
        <f t="shared" si="330"/>
        <v>3</v>
      </c>
      <c r="BT179" s="131">
        <f t="shared" si="330"/>
        <v>27345.317999999999</v>
      </c>
      <c r="BU179" s="131">
        <f t="shared" si="330"/>
        <v>0</v>
      </c>
      <c r="BV179" s="131">
        <f t="shared" si="330"/>
        <v>0</v>
      </c>
      <c r="BW179" s="131">
        <f t="shared" si="330"/>
        <v>0</v>
      </c>
      <c r="BX179" s="131">
        <f t="shared" si="330"/>
        <v>0</v>
      </c>
      <c r="BY179" s="131">
        <f t="shared" si="330"/>
        <v>0</v>
      </c>
      <c r="BZ179" s="131">
        <f t="shared" si="330"/>
        <v>0</v>
      </c>
      <c r="CA179" s="131">
        <f t="shared" si="330"/>
        <v>267</v>
      </c>
      <c r="CB179" s="131">
        <f t="shared" si="330"/>
        <v>5874515.0566666666</v>
      </c>
      <c r="CC179" s="131">
        <f t="shared" si="330"/>
        <v>0</v>
      </c>
      <c r="CD179" s="131">
        <f t="shared" si="330"/>
        <v>0</v>
      </c>
      <c r="CE179" s="131">
        <f t="shared" si="330"/>
        <v>0</v>
      </c>
      <c r="CF179" s="131">
        <f t="shared" si="330"/>
        <v>0</v>
      </c>
      <c r="CG179" s="131">
        <f t="shared" si="330"/>
        <v>0</v>
      </c>
      <c r="CH179" s="131">
        <f t="shared" si="330"/>
        <v>0</v>
      </c>
      <c r="CI179" s="131">
        <f t="shared" si="330"/>
        <v>54</v>
      </c>
      <c r="CJ179" s="131">
        <f t="shared" si="330"/>
        <v>590658.86880000005</v>
      </c>
      <c r="CK179" s="131">
        <f t="shared" si="330"/>
        <v>0</v>
      </c>
      <c r="CL179" s="131">
        <f t="shared" si="330"/>
        <v>0</v>
      </c>
      <c r="CM179" s="131">
        <f t="shared" si="330"/>
        <v>0</v>
      </c>
      <c r="CN179" s="131">
        <f t="shared" si="330"/>
        <v>0</v>
      </c>
      <c r="CO179" s="131">
        <f t="shared" ref="CO179:EJ179" si="331">SUM(CO180:CO186)</f>
        <v>0</v>
      </c>
      <c r="CP179" s="131">
        <f t="shared" si="331"/>
        <v>0</v>
      </c>
      <c r="CQ179" s="131">
        <f t="shared" si="331"/>
        <v>24</v>
      </c>
      <c r="CR179" s="131">
        <f t="shared" si="331"/>
        <v>262515.0528</v>
      </c>
      <c r="CS179" s="131">
        <f t="shared" si="331"/>
        <v>0</v>
      </c>
      <c r="CT179" s="131">
        <f t="shared" si="331"/>
        <v>0</v>
      </c>
      <c r="CU179" s="131">
        <f t="shared" si="331"/>
        <v>9</v>
      </c>
      <c r="CV179" s="131">
        <f t="shared" si="331"/>
        <v>98443.144800000009</v>
      </c>
      <c r="CW179" s="131">
        <f t="shared" si="331"/>
        <v>15</v>
      </c>
      <c r="CX179" s="131">
        <f t="shared" si="331"/>
        <v>164071.908</v>
      </c>
      <c r="CY179" s="131">
        <f t="shared" si="331"/>
        <v>0</v>
      </c>
      <c r="CZ179" s="131">
        <f t="shared" si="331"/>
        <v>0</v>
      </c>
      <c r="DA179" s="131">
        <f t="shared" si="331"/>
        <v>0</v>
      </c>
      <c r="DB179" s="131">
        <f t="shared" si="331"/>
        <v>0</v>
      </c>
      <c r="DC179" s="131">
        <f t="shared" si="331"/>
        <v>0</v>
      </c>
      <c r="DD179" s="131">
        <f t="shared" si="331"/>
        <v>0</v>
      </c>
      <c r="DE179" s="131">
        <f t="shared" si="331"/>
        <v>0</v>
      </c>
      <c r="DF179" s="131">
        <f t="shared" si="331"/>
        <v>0</v>
      </c>
      <c r="DG179" s="131">
        <f t="shared" si="331"/>
        <v>0</v>
      </c>
      <c r="DH179" s="131">
        <f t="shared" si="331"/>
        <v>0</v>
      </c>
      <c r="DI179" s="131">
        <f t="shared" si="331"/>
        <v>0</v>
      </c>
      <c r="DJ179" s="131">
        <f t="shared" si="331"/>
        <v>0</v>
      </c>
      <c r="DK179" s="131">
        <f t="shared" si="331"/>
        <v>0</v>
      </c>
      <c r="DL179" s="131">
        <f t="shared" si="331"/>
        <v>0</v>
      </c>
      <c r="DM179" s="131">
        <f t="shared" si="331"/>
        <v>0</v>
      </c>
      <c r="DN179" s="131">
        <f t="shared" si="331"/>
        <v>0</v>
      </c>
      <c r="DO179" s="131">
        <f t="shared" si="331"/>
        <v>0</v>
      </c>
      <c r="DP179" s="131">
        <f t="shared" si="331"/>
        <v>0</v>
      </c>
      <c r="DQ179" s="131">
        <f t="shared" si="331"/>
        <v>0</v>
      </c>
      <c r="DR179" s="131">
        <f t="shared" si="331"/>
        <v>0</v>
      </c>
      <c r="DS179" s="131">
        <f t="shared" si="331"/>
        <v>0</v>
      </c>
      <c r="DT179" s="131">
        <f t="shared" si="331"/>
        <v>0</v>
      </c>
      <c r="DU179" s="131">
        <f t="shared" si="331"/>
        <v>1335</v>
      </c>
      <c r="DV179" s="131">
        <f t="shared" si="331"/>
        <v>55097541.435114667</v>
      </c>
      <c r="DW179" s="131">
        <f t="shared" si="331"/>
        <v>0</v>
      </c>
      <c r="DX179" s="131">
        <f t="shared" si="331"/>
        <v>0</v>
      </c>
      <c r="DY179" s="131">
        <f t="shared" si="331"/>
        <v>0</v>
      </c>
      <c r="DZ179" s="131">
        <f t="shared" si="331"/>
        <v>0</v>
      </c>
      <c r="EA179" s="131">
        <f t="shared" si="331"/>
        <v>0</v>
      </c>
      <c r="EB179" s="131">
        <f t="shared" si="331"/>
        <v>0</v>
      </c>
      <c r="EC179" s="131">
        <f t="shared" si="331"/>
        <v>0</v>
      </c>
      <c r="ED179" s="131">
        <f t="shared" si="331"/>
        <v>0</v>
      </c>
      <c r="EE179" s="131">
        <f t="shared" si="331"/>
        <v>0</v>
      </c>
      <c r="EF179" s="131">
        <f t="shared" si="331"/>
        <v>0</v>
      </c>
      <c r="EG179" s="131"/>
      <c r="EH179" s="131"/>
      <c r="EI179" s="131">
        <f t="shared" si="331"/>
        <v>6039</v>
      </c>
      <c r="EJ179" s="131">
        <f t="shared" si="331"/>
        <v>168788472.11711466</v>
      </c>
    </row>
    <row r="180" spans="1:140" s="160" customFormat="1" ht="15.75" customHeight="1" x14ac:dyDescent="0.25">
      <c r="A180" s="95"/>
      <c r="B180" s="132">
        <v>113</v>
      </c>
      <c r="C180" s="96" t="s">
        <v>519</v>
      </c>
      <c r="D180" s="184" t="s">
        <v>520</v>
      </c>
      <c r="E180" s="98">
        <v>16026</v>
      </c>
      <c r="F180" s="98">
        <v>16828</v>
      </c>
      <c r="G180" s="99">
        <v>0.39</v>
      </c>
      <c r="H180" s="100"/>
      <c r="I180" s="101">
        <v>1</v>
      </c>
      <c r="J180" s="102"/>
      <c r="K180" s="150">
        <v>1.4</v>
      </c>
      <c r="L180" s="150">
        <v>1.68</v>
      </c>
      <c r="M180" s="150">
        <v>2.23</v>
      </c>
      <c r="N180" s="153">
        <v>2.57</v>
      </c>
      <c r="O180" s="104"/>
      <c r="P180" s="105">
        <f>(O180/12*2*$E180*$G180*$I180*$K180*P$10)+(O180/12*10*$F180*$G180*$I180*$K180*P$10)</f>
        <v>0</v>
      </c>
      <c r="Q180" s="106">
        <v>401</v>
      </c>
      <c r="R180" s="105">
        <f>(Q180/12*2*$E180*$G180*$I180*$K180*R$10)+(Q180/12*10*$F180*$G180*$I180*$K180*R$10)</f>
        <v>3655157.5059999991</v>
      </c>
      <c r="S180" s="106"/>
      <c r="T180" s="105">
        <f>(S180/12*2*$E180*$G180*$I180*$K180*T$10)+(S180/12*10*$F180*$G180*$I180*$K180*T$10)</f>
        <v>0</v>
      </c>
      <c r="U180" s="104"/>
      <c r="V180" s="105">
        <f>(U180/12*2*$E180*$G180*$I180*$K180*V$10)+(U180/12*10*$F180*$G180*$I180*$K180*V$10)</f>
        <v>0</v>
      </c>
      <c r="W180" s="104"/>
      <c r="X180" s="105">
        <f>(W180/12*2*$E180*$G180*$I180*$K180*X$10)+(W180/12*10*$F180*$G180*$I180*$K180*X$10)</f>
        <v>0</v>
      </c>
      <c r="Y180" s="104">
        <v>100</v>
      </c>
      <c r="Z180" s="105">
        <f>(Y180/12*2*$E180*$G180*$I180*$K180*Z$10)+(Y180/12*10*$F180*$G180*$I180*$K180*Z$10)</f>
        <v>911510.60000000009</v>
      </c>
      <c r="AA180" s="106"/>
      <c r="AB180" s="105">
        <f>(AA180/12*2*$E180*$G180*$I180*$K180*AB$10)+(AA180/12*10*$F180*$G180*$I180*$K180*AB$10)</f>
        <v>0</v>
      </c>
      <c r="AC180" s="106"/>
      <c r="AD180" s="105">
        <f>(AC180/12*2*$E180*$G180*$I180*$K180*AD$10)+(AC180/12*10*$F180*$G180*$I180*$K180*AD$10)</f>
        <v>0</v>
      </c>
      <c r="AE180" s="106"/>
      <c r="AF180" s="106">
        <f>SUM(AE180/12*2*$E180*$G180*$I180*$L180*$AF$10)+(AE180/12*10*$F180*$G180*$I180*$L180*$AF$10)</f>
        <v>0</v>
      </c>
      <c r="AG180" s="106">
        <v>3</v>
      </c>
      <c r="AH180" s="107">
        <f>SUM(AG180/12*2*$E180*$G180*$I180*$L180*$AH$10)+(AG180/12*10*$F180*$G180*$I180*$L180*$AH$10)</f>
        <v>32814.381600000001</v>
      </c>
      <c r="AI180" s="104">
        <v>63</v>
      </c>
      <c r="AJ180" s="105">
        <f>(AI180/12*2*$E180*$G180*$I180*$K180*AJ$10)+(AI180/12*10*$F180*$G180*$I180*$K180*AJ$10)</f>
        <v>574251.67799999996</v>
      </c>
      <c r="AK180" s="104"/>
      <c r="AL180" s="105">
        <f>(AK180/12*2*$E180*$G180*$I180*$K180*AL$10)+(AK180/12*10*$F180*$G180*$I180*$K180*AL$10)</f>
        <v>0</v>
      </c>
      <c r="AM180" s="104"/>
      <c r="AN180" s="105">
        <f>(AM180/12*2*$E180*$G180*$I180*$K180*AN$10)+(AM180/12*10*$F180*$G180*$I180*$K180*AN$10)</f>
        <v>0</v>
      </c>
      <c r="AO180" s="104"/>
      <c r="AP180" s="105">
        <f>(AO180/12*2*$E180*$G180*$I180*$K180*AP$10)+(AO180/12*10*$F180*$G180*$I180*$K180*AP$10)</f>
        <v>0</v>
      </c>
      <c r="AQ180" s="104"/>
      <c r="AR180" s="105">
        <f>(AQ180/12*2*$E180*$G180*$I180*$K180*AR$10)+(AQ180/12*10*$F180*$G180*$I180*$K180*AR$10)</f>
        <v>0</v>
      </c>
      <c r="AS180" s="104">
        <v>5</v>
      </c>
      <c r="AT180" s="105">
        <f>(AS180/12*2*$E180*$G180*$I180*$K180*AT$10)+(AS180/12*10*$F180*$G180*$I180*$K180*AT$10)</f>
        <v>45575.530000000006</v>
      </c>
      <c r="AU180" s="104">
        <v>5</v>
      </c>
      <c r="AV180" s="105">
        <f>(AU180/12*2*$E180*$G180*$I180*$K180*AV$10)+(AU180/12*10*$F180*$G180*$I180*$K180*AV$10)</f>
        <v>45575.530000000006</v>
      </c>
      <c r="AW180" s="104">
        <f>48-4</f>
        <v>44</v>
      </c>
      <c r="AX180" s="105">
        <f>(AW180/12*2*$E180*$G180*$I180*$K180*AX$10)+(AW180/12*10*$F180*$G180*$I180*$K180*AX$10)</f>
        <v>401064.66399999999</v>
      </c>
      <c r="AY180" s="104"/>
      <c r="AZ180" s="105">
        <f>(AY180/12*2*$E180*$G180*$I180*$K180*AZ$10)+(AY180/12*10*$F180*$G180*$I180*$K180*AZ$10)</f>
        <v>0</v>
      </c>
      <c r="BA180" s="104"/>
      <c r="BB180" s="105">
        <f>(BA180/12*2*$E180*$G180*$I180*$K180*BB$10)+(BA180/12*10*$F180*$G180*$I180*$K180*BB$10)</f>
        <v>0</v>
      </c>
      <c r="BC180" s="104">
        <v>5</v>
      </c>
      <c r="BD180" s="105">
        <f>(BC180/12*2*$E180*$G180*$I180*$K180*BD$10)+(BC180/12*10*$F180*$G180*$I180*$K180*BD$10)</f>
        <v>45575.530000000006</v>
      </c>
      <c r="BE180" s="104"/>
      <c r="BF180" s="105">
        <f>(BE180/12*2*$E180*$G180*$I180*$K180*BF$10)+(BE180/12*10*$F180*$G180*$I180*$K180*BF$10)</f>
        <v>0</v>
      </c>
      <c r="BG180" s="104">
        <v>3</v>
      </c>
      <c r="BH180" s="105">
        <f>(BG180/12*2*$E180*$G180*$I180*$K180*BH$10)+(BG180/12*10*$F180*$G180*$I180*$K180*BH$10)</f>
        <v>27345.317999999999</v>
      </c>
      <c r="BI180" s="104">
        <v>160</v>
      </c>
      <c r="BJ180" s="105">
        <f>(BI180/12*2*$E180*$G180*$I180*$K180*BJ$10)+(BI180/12*10*$F180*$G180*$I180*$K180*BJ$10)</f>
        <v>1458416.9600000002</v>
      </c>
      <c r="BK180" s="104">
        <v>24</v>
      </c>
      <c r="BL180" s="105">
        <f>(BK180/12*2*$E180*$G180*$I180*$K180*BL$10)+(BK180/12*10*$F180*$G180*$I180*$K180*BL$10)</f>
        <v>218762.54399999999</v>
      </c>
      <c r="BM180" s="104">
        <v>7</v>
      </c>
      <c r="BN180" s="105">
        <f>(BM180/12*2*$E180*$G180*$I180*$K180*BN$10)+(BM180/12*10*$F180*$G180*$I180*$K180*BN$10)</f>
        <v>63805.741999999998</v>
      </c>
      <c r="BO180" s="109"/>
      <c r="BP180" s="105">
        <f>(BO180/12*2*$E180*$G180*$I180*$K180*BP$10)+(BO180/12*10*$F180*$G180*$I180*$K180*BP$10)</f>
        <v>0</v>
      </c>
      <c r="BQ180" s="104">
        <v>6</v>
      </c>
      <c r="BR180" s="105">
        <f>(BQ180/12*2*$E180*$G180*$I180*$K180*BR$10)+(BQ180/12*10*$F180*$G180*$I180*$K180*BR$10)</f>
        <v>54690.635999999999</v>
      </c>
      <c r="BS180" s="106">
        <v>3</v>
      </c>
      <c r="BT180" s="105">
        <f>(BS180/12*2*$E180*$G180*$I180*$K180*BT$10)+(BS180/12*10*$F180*$G180*$I180*$K180*BT$10)</f>
        <v>27345.317999999999</v>
      </c>
      <c r="BU180" s="104"/>
      <c r="BV180" s="105">
        <f>(BU180/12*2*$E180*$G180*$I180*$K180*BV$10)+(BU180/12*10*$F180*$G180*$I180*$K180*BV$10)</f>
        <v>0</v>
      </c>
      <c r="BW180" s="104"/>
      <c r="BX180" s="105">
        <f>(BW180/12*2*$E180*$G180*$I180*$K180*BX$10)+(BW180/12*10*$F180*$G180*$I180*$K180*BX$10)</f>
        <v>0</v>
      </c>
      <c r="BY180" s="104"/>
      <c r="BZ180" s="105">
        <f>(BY180/12*2*$E180*$G180*$I180*$K180*BZ$10)+(BY180/12*10*$F180*$G180*$I180*$K180*BZ$10)</f>
        <v>0</v>
      </c>
      <c r="CA180" s="104">
        <v>63</v>
      </c>
      <c r="CB180" s="105">
        <f>(CA180/12*2*$E180*$G180*$I180*$K180*CB$10)+(CA180/12*10*$F180*$G180*$I180*$K180*CB$10)</f>
        <v>574251.67799999996</v>
      </c>
      <c r="CC180" s="106"/>
      <c r="CD180" s="107">
        <f>SUM(CC180/12*2*$E180*$G180*$I180*$L180*CD$10)+(CC180/12*10*$F180*$G180*$I180*$L180*$CD$10)</f>
        <v>0</v>
      </c>
      <c r="CE180" s="104"/>
      <c r="CF180" s="107">
        <f>SUM(CE180/12*2*$E180*$G180*$I180*$L180*CF$10)+(CE180/12*10*$F180*$G180*$I180*$L180*CF$10)</f>
        <v>0</v>
      </c>
      <c r="CG180" s="106"/>
      <c r="CH180" s="107">
        <f>SUM(CG180/12*2*$E180*$G180*$I180*$L180*CH$10)+(CG180/12*10*$F180*$G180*$I180*$L180*CH$10)</f>
        <v>0</v>
      </c>
      <c r="CI180" s="106">
        <v>54</v>
      </c>
      <c r="CJ180" s="107">
        <f>SUM(CI180/12*2*$E180*$G180*$I180*$L180*CJ$10)+(CI180/12*10*$F180*$G180*$I180*$L180*CJ$10)</f>
        <v>590658.86880000005</v>
      </c>
      <c r="CK180" s="106"/>
      <c r="CL180" s="107">
        <f>SUM(CK180/12*2*$E180*$G180*$I180*$L180*CL$10)+(CK180/12*10*$F180*$G180*$I180*$L180*CL$10)</f>
        <v>0</v>
      </c>
      <c r="CM180" s="104"/>
      <c r="CN180" s="107">
        <f>SUM(CM180/12*2*$E180*$G180*$I180*$L180*CN$10)+(CM180/12*10*$F180*$G180*$I180*$L180*CN$10)</f>
        <v>0</v>
      </c>
      <c r="CO180" s="104"/>
      <c r="CP180" s="107">
        <f>SUM(CO180/12*2*$E180*$G180*$I180*$L180*CP$10)+(CO180/12*10*$F180*$G180*$I180*$L180*CP$10)</f>
        <v>0</v>
      </c>
      <c r="CQ180" s="106">
        <v>24</v>
      </c>
      <c r="CR180" s="107">
        <f>SUM(CQ180/12*2*$E180*$G180*$I180*$L180*CR$10)+(CQ180/12*10*$F180*$G180*$I180*$L180*CR$10)</f>
        <v>262515.0528</v>
      </c>
      <c r="CS180" s="104"/>
      <c r="CT180" s="107">
        <f>SUM(CS180/12*2*$E180*$G180*$I180*$L180*CT$10)+(CS180/12*10*$F180*$G180*$I180*$L180*CT$10)</f>
        <v>0</v>
      </c>
      <c r="CU180" s="104">
        <v>9</v>
      </c>
      <c r="CV180" s="107">
        <f>SUM(CU180/12*2*$E180*$G180*$I180*$L180*CV$10)+(CU180/12*10*$F180*$G180*$I180*$L180*CV$10)</f>
        <v>98443.144800000009</v>
      </c>
      <c r="CW180" s="104">
        <v>15</v>
      </c>
      <c r="CX180" s="107">
        <f>SUM(CW180/12*2*$E180*$G180*$I180*$L180*CX$10)+(CW180/12*10*$F180*$G180*$I180*$L180*CX$10)</f>
        <v>164071.908</v>
      </c>
      <c r="CY180" s="104"/>
      <c r="CZ180" s="107">
        <f>SUM(CY180/12*2*$E180*$G180*$I180*$L180*CZ$10)+(CY180/12*10*$F180*$G180*$I180*$L180*CZ$10)</f>
        <v>0</v>
      </c>
      <c r="DA180" s="104"/>
      <c r="DB180" s="107">
        <f>SUM(DA180/12*2*$E180*$G180*$I180*$L180*DB$10)+(DA180/12*10*$F180*$G180*$I180*$L180*DB$10)</f>
        <v>0</v>
      </c>
      <c r="DC180" s="104"/>
      <c r="DD180" s="107">
        <f>SUM(DC180/12*2*$E180*$G180*$I180*$L180*DD$10)+(DC180/12*10*$F180*$G180*$I180*$L180*DD$10)</f>
        <v>0</v>
      </c>
      <c r="DE180" s="104"/>
      <c r="DF180" s="106">
        <f>SUM(DE180/12*2*$E180*$G180*$I180*$L180*DF$10)+(DE180/12*10*$F180*$G180*$I180*$L180*DF$10)</f>
        <v>0</v>
      </c>
      <c r="DG180" s="104"/>
      <c r="DH180" s="107">
        <f>SUM(DG180/12*2*$E180*$G180*$I180*$L180*DH$10)+(DG180/12*10*$F180*$G180*$I180*$L180*DH$10)</f>
        <v>0</v>
      </c>
      <c r="DI180" s="104"/>
      <c r="DJ180" s="107">
        <f>SUM(DI180/12*2*$E180*$G180*$I180*$M180*DJ$10)+(DI180/12*10*$F180*$G180*$I180*$M180*DJ$10)</f>
        <v>0</v>
      </c>
      <c r="DK180" s="104"/>
      <c r="DL180" s="107">
        <f>SUM(DK180/12*2*$E180*$G180*$I180*$N180*DL$10)+(DK180/12*10*$F180*$G180*$I180*$N180*DL$10)</f>
        <v>0</v>
      </c>
      <c r="DM180" s="125"/>
      <c r="DN180" s="105">
        <f>(DM180/12*2*$E180*$G180*$I180*$K180*DN$10)+(DM180/12*10*$F180*$G180*$I180*$K180*DN$10)</f>
        <v>0</v>
      </c>
      <c r="DO180" s="104"/>
      <c r="DP180" s="105">
        <f>(DO180/12*2*$E180*$G180*$I180*$K180*DP$10)+(DO180/12*10*$F180*$G180*$I180*$K180*DP$10)</f>
        <v>0</v>
      </c>
      <c r="DQ180" s="104"/>
      <c r="DR180" s="107">
        <f>SUM(DQ180/12*2*$E180*$G180*$I180)+(DQ180/12*10*$F180*$G180*$I180)</f>
        <v>0</v>
      </c>
      <c r="DS180" s="104"/>
      <c r="DT180" s="106"/>
      <c r="DU180" s="104"/>
      <c r="DV180" s="105">
        <f>(DU180/12*2*$E180*$G180*$I180*$K180*DV$10)+(DU180/12*10*$F180*$G180*$I180*$K180*DV$10)</f>
        <v>0</v>
      </c>
      <c r="DW180" s="104"/>
      <c r="DX180" s="105">
        <f>(DW180/12*2*$E180*$G180*$I180*$K180*DX$10)+(DW180/12*10*$F180*$G180*$I180*$K180*DX$10)</f>
        <v>0</v>
      </c>
      <c r="DY180" s="104"/>
      <c r="DZ180" s="106"/>
      <c r="EA180" s="110"/>
      <c r="EB180" s="110"/>
      <c r="EC180" s="125"/>
      <c r="ED180" s="106"/>
      <c r="EE180" s="125"/>
      <c r="EF180" s="125"/>
      <c r="EG180" s="125"/>
      <c r="EH180" s="111">
        <f>(EG180/12*2*$E180*$G180*$I180*$K180)+(EG180/12*10*$F180*$G180*$I180*$K180)</f>
        <v>0</v>
      </c>
      <c r="EI180" s="112">
        <f t="shared" ref="EI180:EJ186" si="332">SUM(O180,Q180,S180,U180,W180,Y180,AA180,AC180,AE180,AG180,AI180,AK180,AM180,AO180,AQ180,AS180,AU180,AW180,AY180,BA180,BC180,BE180,BG180,BI180,BK180,BM180,BO180,BQ180,BS180,BU180,BW180,BY180,CA180,CC180,CE180,CG180,CI180,CK180,CM180,CO180,CQ180,CS180,CU180,CW180,CY180,DA180,DC180,DE180,DG180,DI180,DK180,DM180,DO180,DQ180,DS180,DU180,DW180,DY180,EA180,EC180,EE180)</f>
        <v>994</v>
      </c>
      <c r="EJ180" s="112">
        <f t="shared" si="332"/>
        <v>9251832.589999998</v>
      </c>
    </row>
    <row r="181" spans="1:140" s="3" customFormat="1" ht="18.75" hidden="1" customHeight="1" x14ac:dyDescent="0.25">
      <c r="A181" s="95"/>
      <c r="B181" s="132">
        <v>114</v>
      </c>
      <c r="C181" s="96" t="s">
        <v>521</v>
      </c>
      <c r="D181" s="184" t="s">
        <v>522</v>
      </c>
      <c r="E181" s="98">
        <v>16026</v>
      </c>
      <c r="F181" s="98">
        <v>16828</v>
      </c>
      <c r="G181" s="212">
        <v>0.67</v>
      </c>
      <c r="H181" s="100"/>
      <c r="I181" s="101">
        <v>1</v>
      </c>
      <c r="J181" s="267">
        <v>0.95</v>
      </c>
      <c r="K181" s="150">
        <v>1.4</v>
      </c>
      <c r="L181" s="150">
        <v>1.68</v>
      </c>
      <c r="M181" s="150">
        <v>2.23</v>
      </c>
      <c r="N181" s="153">
        <v>2.57</v>
      </c>
      <c r="O181" s="125"/>
      <c r="P181" s="105">
        <f>(O181/12*2*$E181*$G181*$I181*$K181*P$10)+(O181/12*10*$F181*$G181*$J181*$K181*P$10)</f>
        <v>0</v>
      </c>
      <c r="Q181" s="214"/>
      <c r="R181" s="105">
        <f>(Q181/12*2*$E181*$G181*$I181*$K181*R$10)+(Q181/12*10*$F181*$G181*$J181*$K181*R$10)</f>
        <v>0</v>
      </c>
      <c r="S181" s="214"/>
      <c r="T181" s="105">
        <f>(S181/12*2*$E181*$G181*$I181*$K181*T$10)+(S181/12*10*$F181*$G181*$J181*$K181*T$10)</f>
        <v>0</v>
      </c>
      <c r="U181" s="125"/>
      <c r="V181" s="105">
        <f>(U181/12*2*$E181*$G181*$I181*$K181*V$10)+(U181/12*10*$F181*$G181*$J181*$K181*V$10)</f>
        <v>0</v>
      </c>
      <c r="W181" s="125"/>
      <c r="X181" s="105">
        <f>(W181/12*2*$E181*$G181*$I181*$K181*X$10)+(W181/12*10*$F181*$G181*$J181*$K181*X$10)</f>
        <v>0</v>
      </c>
      <c r="Y181" s="104">
        <v>1300</v>
      </c>
      <c r="Z181" s="105">
        <f>(Y181/12*2*$E181*$G181*$I181*$K181*Z$10)+(Y181/12*10*$F181*$G181*$J181*$K181*Z$10)</f>
        <v>19502067.43333333</v>
      </c>
      <c r="AA181" s="214"/>
      <c r="AB181" s="105">
        <f>(AA181/12*2*$E181*$G181*$I181*$K181*AB$10)+(AA181/12*10*$F181*$G181*$J181*$K181*AB$10)</f>
        <v>0</v>
      </c>
      <c r="AC181" s="214"/>
      <c r="AD181" s="105">
        <f>(AC181/12*2*$E181*$G181*$I181*$K181*AD$10)+(AC181/12*10*$F181*$G181*$J181*$K181*AD$10)</f>
        <v>0</v>
      </c>
      <c r="AE181" s="214"/>
      <c r="AF181" s="106">
        <f>SUM(AE181/12*2*$E181*$G181*$I181*$L181*$AF$10)+(AE181/12*10*$F181*$G181*$J181*$L181*$AF$10)</f>
        <v>0</v>
      </c>
      <c r="AG181" s="106"/>
      <c r="AH181" s="107">
        <f>SUM(AG181/12*2*$E181*$G181*$I181*$L181*$AH$10)+(AG181/12*10*$F181*$G181*$J181*$L181*$AH$10)</f>
        <v>0</v>
      </c>
      <c r="AI181" s="104">
        <v>210</v>
      </c>
      <c r="AJ181" s="105">
        <f>(AI181/12*2*$E181*$G181*$I181*$K181*AJ$10)+(AI181/12*10*$F181*$G181*$J181*$K181*AJ$10)</f>
        <v>3150333.97</v>
      </c>
      <c r="AK181" s="125"/>
      <c r="AL181" s="105">
        <f>(AK181/12*2*$E181*$G181*$I181*$K181*AL$10)+(AK181/12*10*$F181*$G181*$J181*$K181*AL$10)</f>
        <v>0</v>
      </c>
      <c r="AM181" s="104"/>
      <c r="AN181" s="105">
        <f>(AM181/12*2*$E181*$G181*$I181*$K181*AN$10)+(AM181/12*10*$F181*$G181*$J181*$K181*AN$10)</f>
        <v>0</v>
      </c>
      <c r="AO181" s="125"/>
      <c r="AP181" s="105"/>
      <c r="AQ181" s="125"/>
      <c r="AR181" s="105">
        <f>(AQ181/12*2*$E181*$G181*$I181*$K181*AR$10)+(AQ181/12*10*$F181*$G181*$J181*$K181*AR$10)</f>
        <v>0</v>
      </c>
      <c r="AS181" s="125"/>
      <c r="AT181" s="105">
        <f>(AS181/12*2*$E181*$G181*$I181*$K181*AT$10)+(AS181/12*10*$F181*$G181*$J181*$K181*AT$10)</f>
        <v>0</v>
      </c>
      <c r="AU181" s="125"/>
      <c r="AV181" s="105">
        <f>(AU181/12*2*$E181*$G181*$I181*$K181*AV$10)+(AU181/12*10*$F181*$G181*$J181*$K181*AV$10)</f>
        <v>0</v>
      </c>
      <c r="AW181" s="125"/>
      <c r="AX181" s="105">
        <f>(AW181/12*2*$E181*$G181*$I181*$K181*AX$10)+(AW181/12*10*$F181*$G181*$J181*$K181*AX$10)</f>
        <v>0</v>
      </c>
      <c r="AY181" s="125"/>
      <c r="AZ181" s="105">
        <f>(AY181/12*2*$E181*$G181*$I181*$K181*AZ$10)+(AY181/12*10*$F181*$G181*$J181*$K181*AZ$10)</f>
        <v>0</v>
      </c>
      <c r="BA181" s="125"/>
      <c r="BB181" s="105">
        <f>(BA181/12*2*$E181*$G181*$I181*$K181*BB$10)+(BA181/12*10*$F181*$G181*$J181*$K181*BB$10)</f>
        <v>0</v>
      </c>
      <c r="BC181" s="125"/>
      <c r="BD181" s="105">
        <f>(BC181/12*2*$E181*$G181*$I181*$K181*BD$10)+(BC181/12*10*$F181*$G181*$J181*$K181*BD$10)</f>
        <v>0</v>
      </c>
      <c r="BE181" s="125"/>
      <c r="BF181" s="105">
        <f>(BE181/12*2*$E181*$G181*$I181*$K181*BF$10)+(BE181/12*10*$F181*$G181*$J181*$K181*BF$10)</f>
        <v>0</v>
      </c>
      <c r="BG181" s="125"/>
      <c r="BH181" s="105">
        <f>(BG181/12*2*$E181*$G181*$I181*$K181*BH$10)+(BG181/12*10*$F181*$G181*$J181*$K181*BH$10)</f>
        <v>0</v>
      </c>
      <c r="BI181" s="125"/>
      <c r="BJ181" s="105">
        <f>(BI181/12*2*$E181*$G181*$I181*$K181*BJ$10)+(BI181/12*10*$F181*$G181*$J181*$K181*BJ$10)</f>
        <v>0</v>
      </c>
      <c r="BK181" s="125"/>
      <c r="BL181" s="105">
        <f>(BK181/12*2*$E181*$G181*$I181*$K181*BL$10)+(BK181/12*10*$F181*$G181*$J181*$K181*BL$10)</f>
        <v>0</v>
      </c>
      <c r="BM181" s="125"/>
      <c r="BN181" s="105">
        <f>(BM181/12*2*$E181*$G181*$I181*$K181*BN$10)+(BM181/12*10*$F181*$G181*$J181*$K181*BN$10)</f>
        <v>0</v>
      </c>
      <c r="BO181" s="215"/>
      <c r="BP181" s="105">
        <f>(BO181/12*2*$E181*$G181*$I181*$K181*BP$10)+(BO181/12*10*$F181*$G181*$J181*$K181*BP$10)</f>
        <v>0</v>
      </c>
      <c r="BQ181" s="125"/>
      <c r="BR181" s="105">
        <f>(BQ181/12*2*$E181*$G181*$I181*$K181*BR$10)+(BQ181/12*10*$F181*$G181*$J181*$K181*BR$10)</f>
        <v>0</v>
      </c>
      <c r="BS181" s="214"/>
      <c r="BT181" s="105">
        <f>(BS181/12*2*$E181*$G181*$I181*$K181*BT$10)+(BS181/12*10*$F181*$G181*$J181*$K181*BT$10)</f>
        <v>0</v>
      </c>
      <c r="BU181" s="104"/>
      <c r="BV181" s="105">
        <f>(BU181/12*2*$E181*$G181*$I181*$K181*BV$10)+(BU181/12*10*$F181*$G181*$J181*$K181*BV$10)</f>
        <v>0</v>
      </c>
      <c r="BW181" s="125"/>
      <c r="BX181" s="105">
        <f>(BW181/12*2*$E181*$G181*$I181*$K181*BX$10)+(BW181/12*10*$F181*$G181*$J181*$K181*BX$10)</f>
        <v>0</v>
      </c>
      <c r="BY181" s="125"/>
      <c r="BZ181" s="105">
        <f>(BY181/12*2*$E181*$G181*$I181*$K181*BZ$10)+(BY181/12*10*$F181*$G181*$J181*$K181*BZ$10)</f>
        <v>0</v>
      </c>
      <c r="CA181" s="104">
        <v>92</v>
      </c>
      <c r="CB181" s="105">
        <f>(CA181/12*2*$E181*$G181*$I181*$K181*CB$10)+(CA181/12*10*$F181*$G181*$J181*$K181*CB$10)</f>
        <v>1380146.3106666666</v>
      </c>
      <c r="CC181" s="214"/>
      <c r="CD181" s="107">
        <f>SUM(CC181/12*2*$E181*$G181*$I181*$L181*$CD$10)+(CC181/12*10*$F181*$G181*$J181*$L181*$CD$10)</f>
        <v>0</v>
      </c>
      <c r="CE181" s="125"/>
      <c r="CF181" s="107">
        <f>SUM(CE181/12*2*$E181*$G181*$I181*$L181*CF$10)+(CE181/12*10*$F181*$G181*$J181*$L181*CF$10)</f>
        <v>0</v>
      </c>
      <c r="CG181" s="214"/>
      <c r="CH181" s="107">
        <f>SUM(CG181/12*2*$E181*$G181*$I181*$L181*CH$10)+(CG181/12*10*$F181*$G181*$J181*$L181*CH$10)</f>
        <v>0</v>
      </c>
      <c r="CI181" s="214"/>
      <c r="CJ181" s="107">
        <f>SUM(CI181/12*2*$E181*$G181*$I181*$L181*CJ$10)+(CI181/12*10*$F181*$G181*$J181*$L181*CJ$10)</f>
        <v>0</v>
      </c>
      <c r="CK181" s="214"/>
      <c r="CL181" s="107"/>
      <c r="CM181" s="125"/>
      <c r="CN181" s="107">
        <f>SUM(CM181/12*2*$E181*$G181*$I181*$L181*CN$10)+(CM181/12*10*$F181*$G181*$J181*$L181*CN$10)</f>
        <v>0</v>
      </c>
      <c r="CO181" s="125"/>
      <c r="CP181" s="107">
        <f>SUM(CO181/12*2*$E181*$G181*$I181*$L181*CP$10)+(CO181/12*10*$F181*$G181*$J181*$L181*CP$10)</f>
        <v>0</v>
      </c>
      <c r="CQ181" s="214"/>
      <c r="CR181" s="107">
        <f>SUM(CQ181/12*2*$E181*$G181*$I181*$L181*CR$10)+(CQ181/12*10*$F181*$G181*$J181*$L181*CR$10)</f>
        <v>0</v>
      </c>
      <c r="CS181" s="125"/>
      <c r="CT181" s="107">
        <f>SUM(CS181/12*2*$E181*$G181*$I181*$L181*CT$10)+(CS181/12*10*$F181*$G181*$J181*$L181*CT$10)</f>
        <v>0</v>
      </c>
      <c r="CU181" s="125"/>
      <c r="CV181" s="107">
        <f>SUM(CU181/12*2*$E181*$G181*$I181*$L181*CV$10)+(CU181/12*10*$F181*$G181*$J181*$L181*CV$10)</f>
        <v>0</v>
      </c>
      <c r="CW181" s="125"/>
      <c r="CX181" s="107">
        <f>SUM(CW181/12*2*$E181*$G181*$I181*$L181*CX$10)+(CW181/12*10*$F181*$G181*$J181*$L181*CX$10)</f>
        <v>0</v>
      </c>
      <c r="CY181" s="104"/>
      <c r="CZ181" s="107">
        <f>SUM(CY181/12*2*$E181*$G181*$I181*$L181*CZ$10)+(CY181/12*10*$F181*$G181*$J181*$L181*CZ$10)</f>
        <v>0</v>
      </c>
      <c r="DA181" s="125"/>
      <c r="DB181" s="107">
        <f>SUM(DA181/12*2*$E181*$G181*$I181*$L181*DB$10)+(DA181/12*10*$F181*$G181*$J181*$L181*DB$10)</f>
        <v>0</v>
      </c>
      <c r="DC181" s="125"/>
      <c r="DD181" s="107">
        <f>SUM(DC181/12*2*$E181*$G181*$I181*$L181*DD$10)+(DC181/12*10*$F181*$G181*$J181*$L181*DD$10)</f>
        <v>0</v>
      </c>
      <c r="DE181" s="125"/>
      <c r="DF181" s="106">
        <f>SUM(DE181/12*2*$E181*$G181*$I181*$L181*DF$10)+(DE181/12*10*$F181*$G181*$J181*$L181*DF$10)</f>
        <v>0</v>
      </c>
      <c r="DG181" s="125"/>
      <c r="DH181" s="107">
        <f>SUM(DG181/12*2*$E181*$G181*$I181*$L181*DH$10)+(DG181/12*10*$F181*$G181*$J181*$L181*DH$10)</f>
        <v>0</v>
      </c>
      <c r="DI181" s="125"/>
      <c r="DJ181" s="107">
        <f>SUM(DI181/12*2*$E181*$G181*$I181*$M181*DJ$10)+(DI181/12*10*$F181*$G181*$J181*$M181*DJ$10)</f>
        <v>0</v>
      </c>
      <c r="DK181" s="125"/>
      <c r="DL181" s="107">
        <f>SUM(DK181/12*2*$E181*$G181*$I181*$N181*DL$10)+(DK181/12*10*$F181*$G181*$J181*$N181*DL$10)</f>
        <v>0</v>
      </c>
      <c r="DM181" s="104"/>
      <c r="DN181" s="105"/>
      <c r="DO181" s="104"/>
      <c r="DP181" s="105">
        <f>(DO181/12*2*$E181*$G181*$I181*$K181*DP$10)+(DO181/12*10*$F181*$G181*$J181*$K181*DP$10)</f>
        <v>0</v>
      </c>
      <c r="DQ181" s="125"/>
      <c r="DR181" s="107"/>
      <c r="DS181" s="104"/>
      <c r="DT181" s="106"/>
      <c r="DU181" s="104">
        <v>380</v>
      </c>
      <c r="DV181" s="105">
        <f>(DU181/12*2*$E181*$G181*$I181*$K181*DV$10)+(DU181/12*10*$F181*$G181*$J181*$K181*DV$10)</f>
        <v>5700604.3266666662</v>
      </c>
      <c r="DW181" s="104"/>
      <c r="DX181" s="105"/>
      <c r="DY181" s="104"/>
      <c r="DZ181" s="106"/>
      <c r="EA181" s="110"/>
      <c r="EB181" s="110"/>
      <c r="EC181" s="125"/>
      <c r="ED181" s="106">
        <f>(EC181/12*2*$E181*$G181*$I181*$K181)+(EC181/12*10*$F181*$G181*$J181*$K181)</f>
        <v>0</v>
      </c>
      <c r="EE181" s="125"/>
      <c r="EF181" s="125"/>
      <c r="EG181" s="125"/>
      <c r="EH181" s="111"/>
      <c r="EI181" s="112">
        <f t="shared" si="332"/>
        <v>1982</v>
      </c>
      <c r="EJ181" s="112">
        <f t="shared" si="332"/>
        <v>29733152.040666662</v>
      </c>
    </row>
    <row r="182" spans="1:140" s="160" customFormat="1" ht="15.75" hidden="1" customHeight="1" x14ac:dyDescent="0.25">
      <c r="A182" s="95"/>
      <c r="B182" s="132">
        <v>115</v>
      </c>
      <c r="C182" s="96" t="s">
        <v>523</v>
      </c>
      <c r="D182" s="184" t="s">
        <v>524</v>
      </c>
      <c r="E182" s="98">
        <v>16026</v>
      </c>
      <c r="F182" s="98">
        <v>16828</v>
      </c>
      <c r="G182" s="212">
        <v>1.0900000000000001</v>
      </c>
      <c r="H182" s="100"/>
      <c r="I182" s="101">
        <v>1</v>
      </c>
      <c r="J182" s="267">
        <v>0.95</v>
      </c>
      <c r="K182" s="150">
        <v>1.4</v>
      </c>
      <c r="L182" s="150">
        <v>1.68</v>
      </c>
      <c r="M182" s="150">
        <v>2.23</v>
      </c>
      <c r="N182" s="153">
        <v>2.57</v>
      </c>
      <c r="O182" s="125"/>
      <c r="P182" s="105">
        <f>(O182/12*2*$E182*$G182*$I182*$K182*P$10)+(O182/12*10*$F182*$G182*$J182*$K182*P$10)</f>
        <v>0</v>
      </c>
      <c r="Q182" s="214"/>
      <c r="R182" s="105">
        <f>(Q182/12*2*$E182*$G182*$I182*$K182*R$10)+(Q182/12*10*$F182*$G182*$J182*$K182*R$10)</f>
        <v>0</v>
      </c>
      <c r="S182" s="214"/>
      <c r="T182" s="105">
        <f>(S182/12*2*$E182*$G182*$I182*$K182*T$10)+(S182/12*10*$F182*$G182*$J182*$K182*T$10)</f>
        <v>0</v>
      </c>
      <c r="U182" s="125"/>
      <c r="V182" s="105">
        <f>(U182/12*2*$E182*$G182*$I182*$K182*V$10)+(U182/12*10*$F182*$G182*$J182*$K182*V$10)</f>
        <v>0</v>
      </c>
      <c r="W182" s="125"/>
      <c r="X182" s="105">
        <f>(W182/12*2*$E182*$G182*$I182*$K182*X$10)+(W182/12*10*$F182*$G182*$J182*$K182*X$10)</f>
        <v>0</v>
      </c>
      <c r="Y182" s="104">
        <v>700</v>
      </c>
      <c r="Z182" s="105">
        <f>(Y182/12*2*$E182*$G182*$I182*$K182*Z$10)+(Y182/12*10*$F182*$G182*$J182*$K182*Z$10)</f>
        <v>17083900.633333333</v>
      </c>
      <c r="AA182" s="214"/>
      <c r="AB182" s="105">
        <f>(AA182/12*2*$E182*$G182*$I182*$K182*AB$10)+(AA182/12*10*$F182*$G182*$J182*$K182*AB$10)</f>
        <v>0</v>
      </c>
      <c r="AC182" s="214"/>
      <c r="AD182" s="105">
        <f>(AC182/12*2*$E182*$G182*$I182*$K182*AD$10)+(AC182/12*10*$F182*$G182*$J182*$K182*AD$10)</f>
        <v>0</v>
      </c>
      <c r="AE182" s="214"/>
      <c r="AF182" s="106">
        <f>SUM(AE182/12*2*$E182*$G182*$I182*$L182*$AF$10)+(AE182/12*10*$F182*$G182*$J182*$L182*$AF$10)</f>
        <v>0</v>
      </c>
      <c r="AG182" s="106"/>
      <c r="AH182" s="107">
        <f>SUM(AG182/12*2*$E182*$G182*$I182*$L182*$AH$10)+(AG182/12*10*$F182*$G182*$J182*$L182*$AH$10)</f>
        <v>0</v>
      </c>
      <c r="AI182" s="104">
        <v>10</v>
      </c>
      <c r="AJ182" s="105">
        <f>(AI182/12*2*$E182*$G182*$I182*$K182*AJ$10)+(AI182/12*10*$F182*$G182*$J182*$K182*AJ$10)</f>
        <v>244055.72333333333</v>
      </c>
      <c r="AK182" s="125"/>
      <c r="AL182" s="105">
        <f>(AK182/12*2*$E182*$G182*$I182*$K182*AL$10)+(AK182/12*10*$F182*$G182*$J182*$K182*AL$10)</f>
        <v>0</v>
      </c>
      <c r="AM182" s="104"/>
      <c r="AN182" s="105">
        <f>(AM182/12*2*$E182*$G182*$I182*$K182*AN$10)+(AM182/12*10*$F182*$G182*$J182*$K182*AN$10)</f>
        <v>0</v>
      </c>
      <c r="AO182" s="125"/>
      <c r="AP182" s="105"/>
      <c r="AQ182" s="125"/>
      <c r="AR182" s="105">
        <f>(AQ182/12*2*$E182*$G182*$I182*$K182*AR$10)+(AQ182/12*10*$F182*$G182*$J182*$K182*AR$10)</f>
        <v>0</v>
      </c>
      <c r="AS182" s="125"/>
      <c r="AT182" s="105">
        <f>(AS182/12*2*$E182*$G182*$I182*$K182*AT$10)+(AS182/12*10*$F182*$G182*$J182*$K182*AT$10)</f>
        <v>0</v>
      </c>
      <c r="AU182" s="125"/>
      <c r="AV182" s="105">
        <f>(AU182/12*2*$E182*$G182*$I182*$K182*AV$10)+(AU182/12*10*$F182*$G182*$J182*$K182*AV$10)</f>
        <v>0</v>
      </c>
      <c r="AW182" s="125"/>
      <c r="AX182" s="105">
        <f>(AW182/12*2*$E182*$G182*$I182*$K182*AX$10)+(AW182/12*10*$F182*$G182*$J182*$K182*AX$10)</f>
        <v>0</v>
      </c>
      <c r="AY182" s="125"/>
      <c r="AZ182" s="105">
        <f>(AY182/12*2*$E182*$G182*$I182*$K182*AZ$10)+(AY182/12*10*$F182*$G182*$J182*$K182*AZ$10)</f>
        <v>0</v>
      </c>
      <c r="BA182" s="125"/>
      <c r="BB182" s="105">
        <f>(BA182/12*2*$E182*$G182*$I182*$K182*BB$10)+(BA182/12*10*$F182*$G182*$J182*$K182*BB$10)</f>
        <v>0</v>
      </c>
      <c r="BC182" s="125"/>
      <c r="BD182" s="105">
        <f>(BC182/12*2*$E182*$G182*$I182*$K182*BD$10)+(BC182/12*10*$F182*$G182*$J182*$K182*BD$10)</f>
        <v>0</v>
      </c>
      <c r="BE182" s="125"/>
      <c r="BF182" s="105">
        <f>(BE182/12*2*$E182*$G182*$I182*$K182*BF$10)+(BE182/12*10*$F182*$G182*$J182*$K182*BF$10)</f>
        <v>0</v>
      </c>
      <c r="BG182" s="125"/>
      <c r="BH182" s="105">
        <f>(BG182/12*2*$E182*$G182*$I182*$K182*BH$10)+(BG182/12*10*$F182*$G182*$J182*$K182*BH$10)</f>
        <v>0</v>
      </c>
      <c r="BI182" s="125"/>
      <c r="BJ182" s="105">
        <f>(BI182/12*2*$E182*$G182*$I182*$K182*BJ$10)+(BI182/12*10*$F182*$G182*$J182*$K182*BJ$10)</f>
        <v>0</v>
      </c>
      <c r="BK182" s="125"/>
      <c r="BL182" s="105">
        <f>(BK182/12*2*$E182*$G182*$I182*$K182*BL$10)+(BK182/12*10*$F182*$G182*$J182*$K182*BL$10)</f>
        <v>0</v>
      </c>
      <c r="BM182" s="125"/>
      <c r="BN182" s="105">
        <f>(BM182/12*2*$E182*$G182*$I182*$K182*BN$10)+(BM182/12*10*$F182*$G182*$J182*$K182*BN$10)</f>
        <v>0</v>
      </c>
      <c r="BO182" s="215"/>
      <c r="BP182" s="105">
        <f>(BO182/12*2*$E182*$G182*$I182*$K182*BP$10)+(BO182/12*10*$F182*$G182*$J182*$K182*BP$10)</f>
        <v>0</v>
      </c>
      <c r="BQ182" s="125"/>
      <c r="BR182" s="105">
        <f>(BQ182/12*2*$E182*$G182*$I182*$K182*BR$10)+(BQ182/12*10*$F182*$G182*$J182*$K182*BR$10)</f>
        <v>0</v>
      </c>
      <c r="BS182" s="214"/>
      <c r="BT182" s="105">
        <f>(BS182/12*2*$E182*$G182*$I182*$K182*BT$10)+(BS182/12*10*$F182*$G182*$J182*$K182*BT$10)</f>
        <v>0</v>
      </c>
      <c r="BU182" s="104"/>
      <c r="BV182" s="105">
        <f>(BU182/12*2*$E182*$G182*$I182*$K182*BV$10)+(BU182/12*10*$F182*$G182*$J182*$K182*BV$10)</f>
        <v>0</v>
      </c>
      <c r="BW182" s="125"/>
      <c r="BX182" s="105">
        <f>(BW182/12*2*$E182*$G182*$I182*$K182*BX$10)+(BW182/12*10*$F182*$G182*$J182*$K182*BX$10)</f>
        <v>0</v>
      </c>
      <c r="BY182" s="125"/>
      <c r="BZ182" s="105">
        <f>(BY182/12*2*$E182*$G182*$I182*$K182*BZ$10)+(BY182/12*10*$F182*$G182*$J182*$K182*BZ$10)</f>
        <v>0</v>
      </c>
      <c r="CA182" s="104">
        <v>12</v>
      </c>
      <c r="CB182" s="105">
        <f>(CA182/12*2*$E182*$G182*$I182*$K182*CB$10)+(CA182/12*10*$F182*$G182*$J182*$K182*CB$10)</f>
        <v>292866.86799999996</v>
      </c>
      <c r="CC182" s="214"/>
      <c r="CD182" s="107">
        <f>SUM(CC182/12*2*$E182*$G182*$I182*$L182*$CD$10)+(CC182/12*10*$F182*$G182*$J182*$L182*$CD$10)</f>
        <v>0</v>
      </c>
      <c r="CE182" s="125"/>
      <c r="CF182" s="107">
        <f>SUM(CE182/12*2*$E182*$G182*$I182*$L182*CF$10)+(CE182/12*10*$F182*$G182*$J182*$L182*CF$10)</f>
        <v>0</v>
      </c>
      <c r="CG182" s="214"/>
      <c r="CH182" s="107">
        <f>SUM(CG182/12*2*$E182*$G182*$I182*$L182*CH$10)+(CG182/12*10*$F182*$G182*$J182*$L182*CH$10)</f>
        <v>0</v>
      </c>
      <c r="CI182" s="214"/>
      <c r="CJ182" s="107">
        <f>SUM(CI182/12*2*$E182*$G182*$I182*$L182*CJ$10)+(CI182/12*10*$F182*$G182*$J182*$L182*CJ$10)</f>
        <v>0</v>
      </c>
      <c r="CK182" s="214"/>
      <c r="CL182" s="107"/>
      <c r="CM182" s="125"/>
      <c r="CN182" s="107">
        <f>SUM(CM182/12*2*$E182*$G182*$I182*$L182*CN$10)+(CM182/12*10*$F182*$G182*$J182*$L182*CN$10)</f>
        <v>0</v>
      </c>
      <c r="CO182" s="125"/>
      <c r="CP182" s="107">
        <f>SUM(CO182/12*2*$E182*$G182*$I182*$L182*CP$10)+(CO182/12*10*$F182*$G182*$J182*$L182*CP$10)</f>
        <v>0</v>
      </c>
      <c r="CQ182" s="214"/>
      <c r="CR182" s="107">
        <f>SUM(CQ182/12*2*$E182*$G182*$I182*$L182*CR$10)+(CQ182/12*10*$F182*$G182*$J182*$L182*CR$10)</f>
        <v>0</v>
      </c>
      <c r="CS182" s="125"/>
      <c r="CT182" s="107">
        <f>SUM(CS182/12*2*$E182*$G182*$I182*$L182*CT$10)+(CS182/12*10*$F182*$G182*$J182*$L182*CT$10)</f>
        <v>0</v>
      </c>
      <c r="CU182" s="125"/>
      <c r="CV182" s="107">
        <f>SUM(CU182/12*2*$E182*$G182*$I182*$L182*CV$10)+(CU182/12*10*$F182*$G182*$J182*$L182*CV$10)</f>
        <v>0</v>
      </c>
      <c r="CW182" s="125"/>
      <c r="CX182" s="107">
        <f>SUM(CW182/12*2*$E182*$G182*$I182*$L182*CX$10)+(CW182/12*10*$F182*$G182*$J182*$L182*CX$10)</f>
        <v>0</v>
      </c>
      <c r="CY182" s="104"/>
      <c r="CZ182" s="107">
        <f>SUM(CY182/12*2*$E182*$G182*$I182*$L182*CZ$10)+(CY182/12*10*$F182*$G182*$J182*$L182*CZ$10)</f>
        <v>0</v>
      </c>
      <c r="DA182" s="125"/>
      <c r="DB182" s="107">
        <f>SUM(DA182/12*2*$E182*$G182*$I182*$L182*DB$10)+(DA182/12*10*$F182*$G182*$J182*$L182*DB$10)</f>
        <v>0</v>
      </c>
      <c r="DC182" s="125"/>
      <c r="DD182" s="107">
        <f>SUM(DC182/12*2*$E182*$G182*$I182*$L182*DD$10)+(DC182/12*10*$F182*$G182*$J182*$L182*DD$10)</f>
        <v>0</v>
      </c>
      <c r="DE182" s="125"/>
      <c r="DF182" s="106">
        <f>SUM(DE182/12*2*$E182*$G182*$I182*$L182*DF$10)+(DE182/12*10*$F182*$G182*$J182*$L182*DF$10)</f>
        <v>0</v>
      </c>
      <c r="DG182" s="125"/>
      <c r="DH182" s="107">
        <f>SUM(DG182/12*2*$E182*$G182*$I182*$L182*DH$10)+(DG182/12*10*$F182*$G182*$J182*$L182*DH$10)</f>
        <v>0</v>
      </c>
      <c r="DI182" s="125"/>
      <c r="DJ182" s="107">
        <f>SUM(DI182/12*2*$E182*$G182*$I182*$M182*DJ$10)+(DI182/12*10*$F182*$G182*$J182*$M182*DJ$10)</f>
        <v>0</v>
      </c>
      <c r="DK182" s="125"/>
      <c r="DL182" s="107">
        <f>SUM(DK182/12*2*$E182*$G182*$I182*$N182*DL$10)+(DK182/12*10*$F182*$G182*$J182*$N182*DL$10)</f>
        <v>0</v>
      </c>
      <c r="DM182" s="125"/>
      <c r="DN182" s="105"/>
      <c r="DO182" s="104"/>
      <c r="DP182" s="105">
        <f>(DO182/12*2*$E182*$G182*$I182*$K182*DP$10)+(DO182/12*10*$F182*$G182*$J182*$K182*DP$10)</f>
        <v>0</v>
      </c>
      <c r="DQ182" s="125"/>
      <c r="DR182" s="107"/>
      <c r="DS182" s="104"/>
      <c r="DT182" s="106"/>
      <c r="DU182" s="104">
        <v>10</v>
      </c>
      <c r="DV182" s="105">
        <f>(DU182/12*2*$E182*$G182*$I182*$K182*DV$10)+(DU182/12*10*$F182*$G182*$J182*$K182*DV$10)</f>
        <v>244055.72333333333</v>
      </c>
      <c r="DW182" s="104"/>
      <c r="DX182" s="105"/>
      <c r="DY182" s="104"/>
      <c r="DZ182" s="106"/>
      <c r="EA182" s="110"/>
      <c r="EB182" s="110"/>
      <c r="EC182" s="125"/>
      <c r="ED182" s="106">
        <f>(EC182/12*2*$E182*$G182*$I182*$K182)+(EC182/12*10*$F182*$G182*$J182*$K182)</f>
        <v>0</v>
      </c>
      <c r="EE182" s="125"/>
      <c r="EF182" s="125"/>
      <c r="EG182" s="125"/>
      <c r="EH182" s="111"/>
      <c r="EI182" s="112">
        <f t="shared" si="332"/>
        <v>732</v>
      </c>
      <c r="EJ182" s="112">
        <f t="shared" si="332"/>
        <v>17864878.947999999</v>
      </c>
    </row>
    <row r="183" spans="1:140" s="55" customFormat="1" ht="18.75" hidden="1" customHeight="1" x14ac:dyDescent="0.25">
      <c r="A183" s="95"/>
      <c r="B183" s="132">
        <v>116</v>
      </c>
      <c r="C183" s="96" t="s">
        <v>525</v>
      </c>
      <c r="D183" s="184" t="s">
        <v>526</v>
      </c>
      <c r="E183" s="98">
        <v>16026</v>
      </c>
      <c r="F183" s="98">
        <v>16828</v>
      </c>
      <c r="G183" s="212">
        <v>1.62</v>
      </c>
      <c r="H183" s="100"/>
      <c r="I183" s="101">
        <v>1</v>
      </c>
      <c r="J183" s="267">
        <v>0.95</v>
      </c>
      <c r="K183" s="150">
        <v>1.4</v>
      </c>
      <c r="L183" s="150">
        <v>1.68</v>
      </c>
      <c r="M183" s="150">
        <v>2.23</v>
      </c>
      <c r="N183" s="153">
        <v>2.57</v>
      </c>
      <c r="O183" s="125"/>
      <c r="P183" s="105">
        <f>(O183/12*2*$E183*$G183*$I183*$K183*P$10)+(O183/12*10*$F183*$G183*$J183*$K183*P$10)</f>
        <v>0</v>
      </c>
      <c r="Q183" s="214"/>
      <c r="R183" s="105">
        <f>(Q183/12*2*$E183*$G183*$I183*$K183*R$10)+(Q183/12*10*$F183*$G183*$J183*$K183*R$10)</f>
        <v>0</v>
      </c>
      <c r="S183" s="214"/>
      <c r="T183" s="105">
        <f>(S183/12*2*$E183*$G183*$I183*$K183*T$10)+(S183/12*10*$F183*$G183*$J183*$K183*T$10)</f>
        <v>0</v>
      </c>
      <c r="U183" s="125"/>
      <c r="V183" s="105">
        <f>(U183/12*2*$E183*$G183*$I183*$K183*V$10)+(U183/12*10*$F183*$G183*$J183*$K183*V$10)</f>
        <v>0</v>
      </c>
      <c r="W183" s="125"/>
      <c r="X183" s="105">
        <f>(W183/12*2*$E183*$G183*$I183*$K183*X$10)+(W183/12*10*$F183*$G183*$J183*$K183*X$10)</f>
        <v>0</v>
      </c>
      <c r="Y183" s="104">
        <v>950</v>
      </c>
      <c r="Z183" s="105">
        <f>(Y183/12*2*$E183*$G183*$I183*$K183*Z$10)+(Y183/12*10*$F183*$G183*$J183*$K183*Z$10)</f>
        <v>34458876.900000006</v>
      </c>
      <c r="AA183" s="214"/>
      <c r="AB183" s="105">
        <f>(AA183/12*2*$E183*$G183*$I183*$K183*AB$10)+(AA183/12*10*$F183*$G183*$J183*$K183*AB$10)</f>
        <v>0</v>
      </c>
      <c r="AC183" s="214"/>
      <c r="AD183" s="105">
        <f>(AC183/12*2*$E183*$G183*$I183*$K183*AD$10)+(AC183/12*10*$F183*$G183*$J183*$K183*AD$10)</f>
        <v>0</v>
      </c>
      <c r="AE183" s="214"/>
      <c r="AF183" s="106">
        <f>SUM(AE183/12*2*$E183*$G183*$I183*$L183*$AF$10)+(AE183/12*10*$F183*$G183*$J183*$L183*$AF$10)</f>
        <v>0</v>
      </c>
      <c r="AG183" s="106"/>
      <c r="AH183" s="107">
        <f>SUM(AG183/12*2*$E183*$G183*$I183*$L183*$AH$10)+(AG183/12*10*$F183*$G183*$J183*$L183*$AH$10)</f>
        <v>0</v>
      </c>
      <c r="AI183" s="125"/>
      <c r="AJ183" s="105">
        <f>(AI183/12*2*$E183*$G183*$I183*$K183*AJ$10)+(AI183/12*10*$F183*$G183*$J183*$K183*AJ$10)</f>
        <v>0</v>
      </c>
      <c r="AK183" s="125"/>
      <c r="AL183" s="105">
        <f>(AK183/12*2*$E183*$G183*$I183*$K183*AL$10)+(AK183/12*10*$F183*$G183*$J183*$K183*AL$10)</f>
        <v>0</v>
      </c>
      <c r="AM183" s="104"/>
      <c r="AN183" s="105">
        <f>(AM183/12*2*$E183*$G183*$I183*$K183*AN$10)+(AM183/12*10*$F183*$G183*$J183*$K183*AN$10)</f>
        <v>0</v>
      </c>
      <c r="AO183" s="125"/>
      <c r="AP183" s="105"/>
      <c r="AQ183" s="125"/>
      <c r="AR183" s="105">
        <f>(AQ183/12*2*$E183*$G183*$I183*$K183*AR$10)+(AQ183/12*10*$F183*$G183*$J183*$K183*AR$10)</f>
        <v>0</v>
      </c>
      <c r="AS183" s="125"/>
      <c r="AT183" s="105">
        <f>(AS183/12*2*$E183*$G183*$I183*$K183*AT$10)+(AS183/12*10*$F183*$G183*$J183*$K183*AT$10)</f>
        <v>0</v>
      </c>
      <c r="AU183" s="125"/>
      <c r="AV183" s="105">
        <f>(AU183/12*2*$E183*$G183*$I183*$K183*AV$10)+(AU183/12*10*$F183*$G183*$J183*$K183*AV$10)</f>
        <v>0</v>
      </c>
      <c r="AW183" s="125"/>
      <c r="AX183" s="105">
        <f>(AW183/12*2*$E183*$G183*$I183*$K183*AX$10)+(AW183/12*10*$F183*$G183*$J183*$K183*AX$10)</f>
        <v>0</v>
      </c>
      <c r="AY183" s="125"/>
      <c r="AZ183" s="105">
        <f>(AY183/12*2*$E183*$G183*$I183*$K183*AZ$10)+(AY183/12*10*$F183*$G183*$J183*$K183*AZ$10)</f>
        <v>0</v>
      </c>
      <c r="BA183" s="125"/>
      <c r="BB183" s="105">
        <f>(BA183/12*2*$E183*$G183*$I183*$K183*BB$10)+(BA183/12*10*$F183*$G183*$J183*$K183*BB$10)</f>
        <v>0</v>
      </c>
      <c r="BC183" s="125"/>
      <c r="BD183" s="105">
        <f>(BC183/12*2*$E183*$G183*$I183*$K183*BD$10)+(BC183/12*10*$F183*$G183*$J183*$K183*BD$10)</f>
        <v>0</v>
      </c>
      <c r="BE183" s="125"/>
      <c r="BF183" s="105">
        <f>(BE183/12*2*$E183*$G183*$I183*$K183*BF$10)+(BE183/12*10*$F183*$G183*$J183*$K183*BF$10)</f>
        <v>0</v>
      </c>
      <c r="BG183" s="125"/>
      <c r="BH183" s="105">
        <f>(BG183/12*2*$E183*$G183*$I183*$K183*BH$10)+(BG183/12*10*$F183*$G183*$J183*$K183*BH$10)</f>
        <v>0</v>
      </c>
      <c r="BI183" s="125"/>
      <c r="BJ183" s="105">
        <f>(BI183/12*2*$E183*$G183*$I183*$K183*BJ$10)+(BI183/12*10*$F183*$G183*$J183*$K183*BJ$10)</f>
        <v>0</v>
      </c>
      <c r="BK183" s="125"/>
      <c r="BL183" s="105">
        <f>(BK183/12*2*$E183*$G183*$I183*$K183*BL$10)+(BK183/12*10*$F183*$G183*$J183*$K183*BL$10)</f>
        <v>0</v>
      </c>
      <c r="BM183" s="125"/>
      <c r="BN183" s="105">
        <f>(BM183/12*2*$E183*$G183*$I183*$K183*BN$10)+(BM183/12*10*$F183*$G183*$J183*$K183*BN$10)</f>
        <v>0</v>
      </c>
      <c r="BO183" s="215"/>
      <c r="BP183" s="105">
        <f>(BO183/12*2*$E183*$G183*$I183*$K183*BP$10)+(BO183/12*10*$F183*$G183*$J183*$K183*BP$10)</f>
        <v>0</v>
      </c>
      <c r="BQ183" s="125"/>
      <c r="BR183" s="105">
        <f>(BQ183/12*2*$E183*$G183*$I183*$K183*BR$10)+(BQ183/12*10*$F183*$G183*$J183*$K183*BR$10)</f>
        <v>0</v>
      </c>
      <c r="BS183" s="214"/>
      <c r="BT183" s="105">
        <f>(BS183/12*2*$E183*$G183*$I183*$K183*BT$10)+(BS183/12*10*$F183*$G183*$J183*$K183*BT$10)</f>
        <v>0</v>
      </c>
      <c r="BU183" s="104"/>
      <c r="BV183" s="105">
        <f>(BU183/12*2*$E183*$G183*$I183*$K183*BV$10)+(BU183/12*10*$F183*$G183*$J183*$K183*BV$10)</f>
        <v>0</v>
      </c>
      <c r="BW183" s="125"/>
      <c r="BX183" s="105">
        <f>(BW183/12*2*$E183*$G183*$I183*$K183*BX$10)+(BW183/12*10*$F183*$G183*$J183*$K183*BX$10)</f>
        <v>0</v>
      </c>
      <c r="BY183" s="125"/>
      <c r="BZ183" s="105">
        <f>(BY183/12*2*$E183*$G183*$I183*$K183*BZ$10)+(BY183/12*10*$F183*$G183*$J183*$K183*BZ$10)</f>
        <v>0</v>
      </c>
      <c r="CA183" s="104">
        <v>100</v>
      </c>
      <c r="CB183" s="105">
        <f>(CA183/12*2*$E183*$G183*$I183*$K183*CB$10)+(CA183/12*10*$F183*$G183*$J183*$K183*CB$10)</f>
        <v>3627250.2</v>
      </c>
      <c r="CC183" s="214"/>
      <c r="CD183" s="107">
        <f>SUM(CC183/12*2*$E183*$G183*$I183*$L183*$CD$10)+(CC183/12*10*$F183*$G183*$J183*$L183*$CD$10)</f>
        <v>0</v>
      </c>
      <c r="CE183" s="125"/>
      <c r="CF183" s="107">
        <f>SUM(CE183/12*2*$E183*$G183*$I183*$L183*CF$10)+(CE183/12*10*$F183*$G183*$J183*$L183*CF$10)</f>
        <v>0</v>
      </c>
      <c r="CG183" s="214"/>
      <c r="CH183" s="107">
        <f>SUM(CG183/12*2*$E183*$G183*$I183*$L183*CH$10)+(CG183/12*10*$F183*$G183*$J183*$L183*CH$10)</f>
        <v>0</v>
      </c>
      <c r="CI183" s="214"/>
      <c r="CJ183" s="107">
        <f>SUM(CI183/12*2*$E183*$G183*$I183*$L183*CJ$10)+(CI183/12*10*$F183*$G183*$J183*$L183*CJ$10)</f>
        <v>0</v>
      </c>
      <c r="CK183" s="214"/>
      <c r="CL183" s="107"/>
      <c r="CM183" s="125"/>
      <c r="CN183" s="107">
        <f>SUM(CM183/12*2*$E183*$G183*$I183*$L183*CN$10)+(CM183/12*10*$F183*$G183*$J183*$L183*CN$10)</f>
        <v>0</v>
      </c>
      <c r="CO183" s="125"/>
      <c r="CP183" s="107">
        <f>SUM(CO183/12*2*$E183*$G183*$I183*$L183*CP$10)+(CO183/12*10*$F183*$G183*$J183*$L183*CP$10)</f>
        <v>0</v>
      </c>
      <c r="CQ183" s="214"/>
      <c r="CR183" s="107">
        <f>SUM(CQ183/12*2*$E183*$G183*$I183*$L183*CR$10)+(CQ183/12*10*$F183*$G183*$J183*$L183*CR$10)</f>
        <v>0</v>
      </c>
      <c r="CS183" s="125"/>
      <c r="CT183" s="107">
        <f>SUM(CS183/12*2*$E183*$G183*$I183*$L183*CT$10)+(CS183/12*10*$F183*$G183*$J183*$L183*CT$10)</f>
        <v>0</v>
      </c>
      <c r="CU183" s="125"/>
      <c r="CV183" s="107">
        <f>SUM(CU183/12*2*$E183*$G183*$I183*$L183*CV$10)+(CU183/12*10*$F183*$G183*$J183*$L183*CV$10)</f>
        <v>0</v>
      </c>
      <c r="CW183" s="125"/>
      <c r="CX183" s="107">
        <f>SUM(CW183/12*2*$E183*$G183*$I183*$L183*CX$10)+(CW183/12*10*$F183*$G183*$J183*$L183*CX$10)</f>
        <v>0</v>
      </c>
      <c r="CY183" s="104"/>
      <c r="CZ183" s="107">
        <f>SUM(CY183/12*2*$E183*$G183*$I183*$L183*CZ$10)+(CY183/12*10*$F183*$G183*$J183*$L183*CZ$10)</f>
        <v>0</v>
      </c>
      <c r="DA183" s="125"/>
      <c r="DB183" s="107">
        <f>SUM(DA183/12*2*$E183*$G183*$I183*$L183*DB$10)+(DA183/12*10*$F183*$G183*$J183*$L183*DB$10)</f>
        <v>0</v>
      </c>
      <c r="DC183" s="125"/>
      <c r="DD183" s="107">
        <f>SUM(DC183/12*2*$E183*$G183*$I183*$L183*DD$10)+(DC183/12*10*$F183*$G183*$J183*$L183*DD$10)</f>
        <v>0</v>
      </c>
      <c r="DE183" s="125"/>
      <c r="DF183" s="106">
        <f>SUM(DE183/12*2*$E183*$G183*$I183*$L183*DF$10)+(DE183/12*10*$F183*$G183*$J183*$L183*DF$10)</f>
        <v>0</v>
      </c>
      <c r="DG183" s="125"/>
      <c r="DH183" s="107">
        <f>SUM(DG183/12*2*$E183*$G183*$I183*$L183*DH$10)+(DG183/12*10*$F183*$G183*$J183*$L183*DH$10)</f>
        <v>0</v>
      </c>
      <c r="DI183" s="125"/>
      <c r="DJ183" s="107">
        <f>SUM(DI183/12*2*$E183*$G183*$I183*$M183*DJ$10)+(DI183/12*10*$F183*$G183*$J183*$M183*DJ$10)</f>
        <v>0</v>
      </c>
      <c r="DK183" s="125"/>
      <c r="DL183" s="107">
        <f>SUM(DK183/12*2*$E183*$G183*$I183*$N183*DL$10)+(DK183/12*10*$F183*$G183*$J183*$N183*DL$10)</f>
        <v>0</v>
      </c>
      <c r="DM183" s="104"/>
      <c r="DN183" s="105"/>
      <c r="DO183" s="104"/>
      <c r="DP183" s="105">
        <f>(DO183/12*2*$E183*$G183*$I183*$K183*DP$10)+(DO183/12*10*$F183*$G183*$J183*$K183*DP$10)</f>
        <v>0</v>
      </c>
      <c r="DQ183" s="125"/>
      <c r="DR183" s="107"/>
      <c r="DS183" s="104"/>
      <c r="DT183" s="106"/>
      <c r="DU183" s="104">
        <v>15</v>
      </c>
      <c r="DV183" s="105">
        <f>(DU183/12*2*$E183*$G183*$I183*$K183*DV$10)+(DU183/12*10*$F183*$G183*$J183*$K183*DV$10)</f>
        <v>544087.52999999991</v>
      </c>
      <c r="DW183" s="104"/>
      <c r="DX183" s="105"/>
      <c r="DY183" s="104"/>
      <c r="DZ183" s="106"/>
      <c r="EA183" s="110"/>
      <c r="EB183" s="110"/>
      <c r="EC183" s="125"/>
      <c r="ED183" s="106">
        <f>(EC183/12*2*$E183*$G183*$I183*$K183)+(EC183/12*10*$F183*$G183*$J183*$K183)</f>
        <v>0</v>
      </c>
      <c r="EE183" s="125"/>
      <c r="EF183" s="125"/>
      <c r="EG183" s="125"/>
      <c r="EH183" s="111"/>
      <c r="EI183" s="112">
        <f t="shared" si="332"/>
        <v>1065</v>
      </c>
      <c r="EJ183" s="112">
        <f t="shared" si="332"/>
        <v>38630214.63000001</v>
      </c>
    </row>
    <row r="184" spans="1:140" s="3" customFormat="1" ht="15.75" hidden="1" customHeight="1" x14ac:dyDescent="0.25">
      <c r="A184" s="95"/>
      <c r="B184" s="132">
        <v>117</v>
      </c>
      <c r="C184" s="96" t="s">
        <v>527</v>
      </c>
      <c r="D184" s="184" t="s">
        <v>528</v>
      </c>
      <c r="E184" s="98">
        <v>16026</v>
      </c>
      <c r="F184" s="98">
        <v>16828</v>
      </c>
      <c r="G184" s="212">
        <v>2.0099999999999998</v>
      </c>
      <c r="H184" s="100"/>
      <c r="I184" s="101">
        <v>1</v>
      </c>
      <c r="J184" s="267">
        <v>1</v>
      </c>
      <c r="K184" s="150">
        <v>1.4</v>
      </c>
      <c r="L184" s="150">
        <v>1.68</v>
      </c>
      <c r="M184" s="150">
        <v>2.23</v>
      </c>
      <c r="N184" s="153">
        <v>2.57</v>
      </c>
      <c r="O184" s="125"/>
      <c r="P184" s="105">
        <f>(O184/12*2*$E184*$G184*$I184*$K184*P$10)+(O184/12*10*$F184*$G184*$J184*$K184*P$10)</f>
        <v>0</v>
      </c>
      <c r="Q184" s="214"/>
      <c r="R184" s="105">
        <f>(Q184/12*2*$E184*$G184*$I184*$K184*R$10)+(Q184/12*10*$F184*$G184*$J184*$K184*R$10)</f>
        <v>0</v>
      </c>
      <c r="S184" s="214"/>
      <c r="T184" s="105">
        <f>(S184/12*2*$E184*$G184*$I184*$K184*T$10)+(S184/12*10*$F184*$G184*$J184*$K184*T$10)</f>
        <v>0</v>
      </c>
      <c r="U184" s="125"/>
      <c r="V184" s="105">
        <f>(U184/12*2*$E184*$G184*$I184*$K184*V$10)+(U184/12*10*$F184*$G184*$J184*$K184*V$10)</f>
        <v>0</v>
      </c>
      <c r="W184" s="125"/>
      <c r="X184" s="105">
        <f>(W184/12*2*$E184*$G184*$I184*$K184*X$10)+(W184/12*10*$F184*$G184*$J184*$K184*X$10)</f>
        <v>0</v>
      </c>
      <c r="Y184" s="104">
        <v>80</v>
      </c>
      <c r="Z184" s="105">
        <f>(Y184/12*2*$E184*$G184*$I184*$K184*Z$10)+(Y184/12*10*$F184*$G184*$J184*$K184*Z$10)</f>
        <v>3758228.32</v>
      </c>
      <c r="AA184" s="214"/>
      <c r="AB184" s="105">
        <f>(AA184/12*2*$E184*$G184*$I184*$K184*AB$10)+(AA184/12*10*$F184*$G184*$J184*$K184*AB$10)</f>
        <v>0</v>
      </c>
      <c r="AC184" s="214"/>
      <c r="AD184" s="105">
        <f>(AC184/12*2*$E184*$G184*$I184*$K184*AD$10)+(AC184/12*10*$F184*$G184*$J184*$K184*AD$10)</f>
        <v>0</v>
      </c>
      <c r="AE184" s="214"/>
      <c r="AF184" s="106">
        <f>SUM(AE184/12*2*$E184*$G184*$I184*$L184*$AF$10)+(AE184/12*10*$F184*$G184*$J184*$L184*$AF$10)</f>
        <v>0</v>
      </c>
      <c r="AG184" s="106"/>
      <c r="AH184" s="107">
        <f>SUM(AG184/12*2*$E184*$G184*$I184*$L184*$AH$10)+(AG184/12*10*$F184*$G184*$J184*$L184*$AH$10)</f>
        <v>0</v>
      </c>
      <c r="AI184" s="125"/>
      <c r="AJ184" s="105">
        <f>(AI184/12*2*$E184*$G184*$I184*$K184*AJ$10)+(AI184/12*10*$F184*$G184*$J184*$K184*AJ$10)</f>
        <v>0</v>
      </c>
      <c r="AK184" s="125"/>
      <c r="AL184" s="105">
        <f>(AK184/12*2*$E184*$G184*$I184*$K184*AL$10)+(AK184/12*10*$F184*$G184*$J184*$K184*AL$10)</f>
        <v>0</v>
      </c>
      <c r="AM184" s="104"/>
      <c r="AN184" s="105">
        <f>(AM184/12*2*$E184*$G184*$I184*$K184*AN$10)+(AM184/12*10*$F184*$G184*$J184*$K184*AN$10)</f>
        <v>0</v>
      </c>
      <c r="AO184" s="125"/>
      <c r="AP184" s="105"/>
      <c r="AQ184" s="125"/>
      <c r="AR184" s="105">
        <f>(AQ184/12*2*$E184*$G184*$I184*$K184*AR$10)+(AQ184/12*10*$F184*$G184*$J184*$K184*AR$10)</f>
        <v>0</v>
      </c>
      <c r="AS184" s="125"/>
      <c r="AT184" s="105">
        <f>(AS184/12*2*$E184*$G184*$I184*$K184*AT$10)+(AS184/12*10*$F184*$G184*$J184*$K184*AT$10)</f>
        <v>0</v>
      </c>
      <c r="AU184" s="125"/>
      <c r="AV184" s="105">
        <f>(AU184/12*2*$E184*$G184*$I184*$K184*AV$10)+(AU184/12*10*$F184*$G184*$J184*$K184*AV$10)</f>
        <v>0</v>
      </c>
      <c r="AW184" s="125"/>
      <c r="AX184" s="105">
        <f>(AW184/12*2*$E184*$G184*$I184*$K184*AX$10)+(AW184/12*10*$F184*$G184*$J184*$K184*AX$10)</f>
        <v>0</v>
      </c>
      <c r="AY184" s="125"/>
      <c r="AZ184" s="105">
        <f>(AY184/12*2*$E184*$G184*$I184*$K184*AZ$10)+(AY184/12*10*$F184*$G184*$J184*$K184*AZ$10)</f>
        <v>0</v>
      </c>
      <c r="BA184" s="125"/>
      <c r="BB184" s="105">
        <f>(BA184/12*2*$E184*$G184*$I184*$K184*BB$10)+(BA184/12*10*$F184*$G184*$J184*$K184*BB$10)</f>
        <v>0</v>
      </c>
      <c r="BC184" s="125"/>
      <c r="BD184" s="105">
        <f>(BC184/12*2*$E184*$G184*$I184*$K184*BD$10)+(BC184/12*10*$F184*$G184*$J184*$K184*BD$10)</f>
        <v>0</v>
      </c>
      <c r="BE184" s="125"/>
      <c r="BF184" s="105">
        <f>(BE184/12*2*$E184*$G184*$I184*$K184*BF$10)+(BE184/12*10*$F184*$G184*$J184*$K184*BF$10)</f>
        <v>0</v>
      </c>
      <c r="BG184" s="125"/>
      <c r="BH184" s="105">
        <f>(BG184/12*2*$E184*$G184*$I184*$K184*BH$10)+(BG184/12*10*$F184*$G184*$J184*$K184*BH$10)</f>
        <v>0</v>
      </c>
      <c r="BI184" s="125"/>
      <c r="BJ184" s="105">
        <f>(BI184/12*2*$E184*$G184*$I184*$K184*BJ$10)+(BI184/12*10*$F184*$G184*$J184*$K184*BJ$10)</f>
        <v>0</v>
      </c>
      <c r="BK184" s="125"/>
      <c r="BL184" s="105">
        <f>(BK184/12*2*$E184*$G184*$I184*$K184*BL$10)+(BK184/12*10*$F184*$G184*$J184*$K184*BL$10)</f>
        <v>0</v>
      </c>
      <c r="BM184" s="125"/>
      <c r="BN184" s="105">
        <f>(BM184/12*2*$E184*$G184*$I184*$K184*BN$10)+(BM184/12*10*$F184*$G184*$J184*$K184*BN$10)</f>
        <v>0</v>
      </c>
      <c r="BO184" s="215"/>
      <c r="BP184" s="105">
        <f>(BO184/12*2*$E184*$G184*$I184*$K184*BP$10)+(BO184/12*10*$F184*$G184*$J184*$K184*BP$10)</f>
        <v>0</v>
      </c>
      <c r="BQ184" s="125"/>
      <c r="BR184" s="105">
        <f>(BQ184/12*2*$E184*$G184*$I184*$K184*BR$10)+(BQ184/12*10*$F184*$G184*$J184*$K184*BR$10)</f>
        <v>0</v>
      </c>
      <c r="BS184" s="214"/>
      <c r="BT184" s="105">
        <f>(BS184/12*2*$E184*$G184*$I184*$K184*BT$10)+(BS184/12*10*$F184*$G184*$J184*$K184*BT$10)</f>
        <v>0</v>
      </c>
      <c r="BU184" s="104"/>
      <c r="BV184" s="105">
        <f>(BU184/12*2*$E184*$G184*$I184*$K184*BV$10)+(BU184/12*10*$F184*$G184*$J184*$K184*BV$10)</f>
        <v>0</v>
      </c>
      <c r="BW184" s="125"/>
      <c r="BX184" s="105">
        <f>(BW184/12*2*$E184*$G184*$I184*$K184*BX$10)+(BW184/12*10*$F184*$G184*$J184*$K184*BX$10)</f>
        <v>0</v>
      </c>
      <c r="BY184" s="125"/>
      <c r="BZ184" s="105">
        <f>(BY184/12*2*$E184*$G184*$I184*$K184*BZ$10)+(BY184/12*10*$F184*$G184*$J184*$K184*BZ$10)</f>
        <v>0</v>
      </c>
      <c r="CA184" s="125"/>
      <c r="CB184" s="105">
        <f>(CA184/12*2*$E184*$G184*$I184*$K184*CB$10)+(CA184/12*10*$F184*$G184*$J184*$K184*CB$10)</f>
        <v>0</v>
      </c>
      <c r="CC184" s="214"/>
      <c r="CD184" s="107">
        <f>SUM(CC184/12*2*$E184*$G184*$I184*$L184*$CD$10)+(CC184/12*10*$F184*$G184*$J184*$L184*$CD$10)</f>
        <v>0</v>
      </c>
      <c r="CE184" s="125"/>
      <c r="CF184" s="107">
        <f>SUM(CE184/12*2*$E184*$G184*$I184*$L184*CF$10)+(CE184/12*10*$F184*$G184*$J184*$L184*CF$10)</f>
        <v>0</v>
      </c>
      <c r="CG184" s="214"/>
      <c r="CH184" s="107">
        <f>SUM(CG184/12*2*$E184*$G184*$I184*$L184*CH$10)+(CG184/12*10*$F184*$G184*$J184*$L184*CH$10)</f>
        <v>0</v>
      </c>
      <c r="CI184" s="214"/>
      <c r="CJ184" s="107">
        <f>SUM(CI184/12*2*$E184*$G184*$I184*$L184*CJ$10)+(CI184/12*10*$F184*$G184*$J184*$L184*CJ$10)</f>
        <v>0</v>
      </c>
      <c r="CK184" s="214"/>
      <c r="CL184" s="107"/>
      <c r="CM184" s="125"/>
      <c r="CN184" s="107">
        <f>SUM(CM184/12*2*$E184*$G184*$I184*$L184*CN$10)+(CM184/12*10*$F184*$G184*$J184*$L184*CN$10)</f>
        <v>0</v>
      </c>
      <c r="CO184" s="125"/>
      <c r="CP184" s="107">
        <f>SUM(CO184/12*2*$E184*$G184*$I184*$L184*CP$10)+(CO184/12*10*$F184*$G184*$J184*$L184*CP$10)</f>
        <v>0</v>
      </c>
      <c r="CQ184" s="214"/>
      <c r="CR184" s="107">
        <f>SUM(CQ184/12*2*$E184*$G184*$I184*$L184*CR$10)+(CQ184/12*10*$F184*$G184*$J184*$L184*CR$10)</f>
        <v>0</v>
      </c>
      <c r="CS184" s="125"/>
      <c r="CT184" s="107">
        <f>SUM(CS184/12*2*$E184*$G184*$I184*$L184*CT$10)+(CS184/12*10*$F184*$G184*$J184*$L184*CT$10)</f>
        <v>0</v>
      </c>
      <c r="CU184" s="125"/>
      <c r="CV184" s="107">
        <f>SUM(CU184/12*2*$E184*$G184*$I184*$L184*CV$10)+(CU184/12*10*$F184*$G184*$J184*$L184*CV$10)</f>
        <v>0</v>
      </c>
      <c r="CW184" s="125"/>
      <c r="CX184" s="107">
        <f>SUM(CW184/12*2*$E184*$G184*$I184*$L184*CX$10)+(CW184/12*10*$F184*$G184*$J184*$L184*CX$10)</f>
        <v>0</v>
      </c>
      <c r="CY184" s="104"/>
      <c r="CZ184" s="107">
        <f>SUM(CY184/12*2*$E184*$G184*$I184*$L184*CZ$10)+(CY184/12*10*$F184*$G184*$J184*$L184*CZ$10)</f>
        <v>0</v>
      </c>
      <c r="DA184" s="125"/>
      <c r="DB184" s="107">
        <f>SUM(DA184/12*2*$E184*$G184*$I184*$L184*DB$10)+(DA184/12*10*$F184*$G184*$J184*$L184*DB$10)</f>
        <v>0</v>
      </c>
      <c r="DC184" s="125"/>
      <c r="DD184" s="107">
        <f>SUM(DC184/12*2*$E184*$G184*$I184*$L184*DD$10)+(DC184/12*10*$F184*$G184*$J184*$L184*DD$10)</f>
        <v>0</v>
      </c>
      <c r="DE184" s="125"/>
      <c r="DF184" s="106">
        <f>SUM(DE184/12*2*$E184*$G184*$I184*$L184*DF$10)+(DE184/12*10*$F184*$G184*$J184*$L184*DF$10)</f>
        <v>0</v>
      </c>
      <c r="DG184" s="125"/>
      <c r="DH184" s="107">
        <f>SUM(DG184/12*2*$E184*$G184*$I184*$L184*DH$10)+(DG184/12*10*$F184*$G184*$J184*$L184*DH$10)</f>
        <v>0</v>
      </c>
      <c r="DI184" s="125"/>
      <c r="DJ184" s="107">
        <f>SUM(DI184/12*2*$E184*$G184*$I184*$M184*DJ$10)+(DI184/12*10*$F184*$G184*$J184*$M184*DJ$10)</f>
        <v>0</v>
      </c>
      <c r="DK184" s="125"/>
      <c r="DL184" s="107">
        <f>SUM(DK184/12*2*$E184*$G184*$I184*$N184*DL$10)+(DK184/12*10*$F184*$G184*$J184*$N184*DL$10)</f>
        <v>0</v>
      </c>
      <c r="DM184" s="104"/>
      <c r="DN184" s="105"/>
      <c r="DO184" s="104"/>
      <c r="DP184" s="105">
        <f>(DO184/12*2*$E184*$G184*$I184*$K184*DP$10)+(DO184/12*10*$F184*$G184*$J184*$K184*DP$10)</f>
        <v>0</v>
      </c>
      <c r="DQ184" s="125"/>
      <c r="DR184" s="107"/>
      <c r="DS184" s="104"/>
      <c r="DT184" s="106"/>
      <c r="DU184" s="104">
        <v>10</v>
      </c>
      <c r="DV184" s="105">
        <f>(DU184/12*2*$E184*$G184*$I184*$K184*DV$10)+(DU184/12*10*$F184*$G184*$J184*$K184*DV$10)</f>
        <v>469778.54</v>
      </c>
      <c r="DW184" s="104"/>
      <c r="DX184" s="105"/>
      <c r="DY184" s="104"/>
      <c r="DZ184" s="106"/>
      <c r="EA184" s="110"/>
      <c r="EB184" s="110"/>
      <c r="EC184" s="125"/>
      <c r="ED184" s="106">
        <f>(EC184/12*2*$E184*$G184*$I184*$K184)+(EC184/12*10*$F184*$G184*$J184*$K184)</f>
        <v>0</v>
      </c>
      <c r="EE184" s="125"/>
      <c r="EF184" s="125"/>
      <c r="EG184" s="125"/>
      <c r="EH184" s="111"/>
      <c r="EI184" s="112">
        <f t="shared" si="332"/>
        <v>90</v>
      </c>
      <c r="EJ184" s="112">
        <f t="shared" si="332"/>
        <v>4228006.8599999994</v>
      </c>
    </row>
    <row r="185" spans="1:140" s="3" customFormat="1" ht="18.75" hidden="1" customHeight="1" x14ac:dyDescent="0.25">
      <c r="A185" s="95"/>
      <c r="B185" s="132">
        <v>118</v>
      </c>
      <c r="C185" s="96" t="s">
        <v>529</v>
      </c>
      <c r="D185" s="184" t="s">
        <v>530</v>
      </c>
      <c r="E185" s="98">
        <v>16026</v>
      </c>
      <c r="F185" s="98">
        <v>16828</v>
      </c>
      <c r="G185" s="212">
        <v>3.5</v>
      </c>
      <c r="H185" s="100"/>
      <c r="I185" s="101">
        <v>1</v>
      </c>
      <c r="J185" s="267">
        <v>1</v>
      </c>
      <c r="K185" s="150">
        <v>1.4</v>
      </c>
      <c r="L185" s="150">
        <v>1.68</v>
      </c>
      <c r="M185" s="150">
        <v>2.23</v>
      </c>
      <c r="N185" s="153">
        <v>2.57</v>
      </c>
      <c r="O185" s="125"/>
      <c r="P185" s="105">
        <f>(O185/12*2*$E185*$G185*$I185*$K185*P$10)+(O185/12*10*$F185*$G185*$J185*$K185*P$10)</f>
        <v>0</v>
      </c>
      <c r="Q185" s="214"/>
      <c r="R185" s="105">
        <f>(Q185/12*2*$E185*$G185*$I185*$K185*R$10)+(Q185/12*10*$F185*$G185*$J185*$K185*R$10)</f>
        <v>0</v>
      </c>
      <c r="S185" s="214"/>
      <c r="T185" s="105">
        <f>(S185/12*2*$E185*$G185*$I185*$K185*T$10)+(S185/12*10*$F185*$G185*$J185*$K185*T$10)</f>
        <v>0</v>
      </c>
      <c r="U185" s="125"/>
      <c r="V185" s="105">
        <f>(U185/12*2*$E185*$G185*$I185*$K185*V$10)+(U185/12*10*$F185*$G185*$J185*$K185*V$10)</f>
        <v>0</v>
      </c>
      <c r="W185" s="125"/>
      <c r="X185" s="105">
        <f>(W185/12*2*$E185*$G185*$I185*$K185*X$10)+(W185/12*10*$F185*$G185*$J185*$K185*X$10)</f>
        <v>0</v>
      </c>
      <c r="Y185" s="187">
        <v>0</v>
      </c>
      <c r="Z185" s="105">
        <f>(Y185/12*2*$E185*$G185*$I185*$K185*Z$10)+(Y185/12*10*$F185*$G185*$J185*$K185*Z$10)</f>
        <v>0</v>
      </c>
      <c r="AA185" s="214"/>
      <c r="AB185" s="105">
        <f>(AA185/12*2*$E185*$G185*$I185*$K185*AB$10)+(AA185/12*10*$F185*$G185*$J185*$K185*AB$10)</f>
        <v>0</v>
      </c>
      <c r="AC185" s="214"/>
      <c r="AD185" s="105">
        <f>(AC185/12*2*$E185*$G185*$I185*$K185*AD$10)+(AC185/12*10*$F185*$G185*$J185*$K185*AD$10)</f>
        <v>0</v>
      </c>
      <c r="AE185" s="214"/>
      <c r="AF185" s="106">
        <f>SUM(AE185/12*2*$E185*$G185*$I185*$L185*$AF$10)+(AE185/12*10*$F185*$G185*$J185*$L185*$AF$10)</f>
        <v>0</v>
      </c>
      <c r="AG185" s="106"/>
      <c r="AH185" s="107">
        <f>SUM(AG185/12*2*$E185*$G185*$I185*$L185*$AH$10)+(AG185/12*10*$F185*$G185*$J185*$L185*$AH$10)</f>
        <v>0</v>
      </c>
      <c r="AI185" s="104">
        <v>256</v>
      </c>
      <c r="AJ185" s="105">
        <f>(AI185/12*2*$E185*$G185*$I185*$K185*AJ$10)+(AI185/12*10*$F185*$G185*$J185*$K185*AJ$10)</f>
        <v>20941371.733333331</v>
      </c>
      <c r="AK185" s="125"/>
      <c r="AL185" s="105">
        <f>(AK185/12*2*$E185*$G185*$I185*$K185*AL$10)+(AK185/12*10*$F185*$G185*$J185*$K185*AL$10)</f>
        <v>0</v>
      </c>
      <c r="AM185" s="104"/>
      <c r="AN185" s="105">
        <f>(AM185/12*2*$E185*$G185*$I185*$K185*AN$10)+(AM185/12*10*$F185*$G185*$J185*$K185*AN$10)</f>
        <v>0</v>
      </c>
      <c r="AO185" s="125"/>
      <c r="AP185" s="105"/>
      <c r="AQ185" s="125"/>
      <c r="AR185" s="105">
        <f>(AQ185/12*2*$E185*$G185*$I185*$K185*AR$10)+(AQ185/12*10*$F185*$G185*$J185*$K185*AR$10)</f>
        <v>0</v>
      </c>
      <c r="AS185" s="125"/>
      <c r="AT185" s="105">
        <f>(AS185/12*2*$E185*$G185*$I185*$K185*AT$10)+(AS185/12*10*$F185*$G185*$J185*$K185*AT$10)</f>
        <v>0</v>
      </c>
      <c r="AU185" s="125"/>
      <c r="AV185" s="105">
        <f>(AU185/12*2*$E185*$G185*$I185*$K185*AV$10)+(AU185/12*10*$F185*$G185*$J185*$K185*AV$10)</f>
        <v>0</v>
      </c>
      <c r="AW185" s="125"/>
      <c r="AX185" s="105">
        <f>(AW185/12*2*$E185*$G185*$I185*$K185*AX$10)+(AW185/12*10*$F185*$G185*$J185*$K185*AX$10)</f>
        <v>0</v>
      </c>
      <c r="AY185" s="125"/>
      <c r="AZ185" s="105">
        <f>(AY185/12*2*$E185*$G185*$I185*$K185*AZ$10)+(AY185/12*10*$F185*$G185*$J185*$K185*AZ$10)</f>
        <v>0</v>
      </c>
      <c r="BA185" s="125"/>
      <c r="BB185" s="105">
        <f>(BA185/12*2*$E185*$G185*$I185*$K185*BB$10)+(BA185/12*10*$F185*$G185*$J185*$K185*BB$10)</f>
        <v>0</v>
      </c>
      <c r="BC185" s="125"/>
      <c r="BD185" s="105">
        <f>(BC185/12*2*$E185*$G185*$I185*$K185*BD$10)+(BC185/12*10*$F185*$G185*$J185*$K185*BD$10)</f>
        <v>0</v>
      </c>
      <c r="BE185" s="125"/>
      <c r="BF185" s="105">
        <f>(BE185/12*2*$E185*$G185*$I185*$K185*BF$10)+(BE185/12*10*$F185*$G185*$J185*$K185*BF$10)</f>
        <v>0</v>
      </c>
      <c r="BG185" s="125"/>
      <c r="BH185" s="105">
        <f>(BG185/12*2*$E185*$G185*$I185*$K185*BH$10)+(BG185/12*10*$F185*$G185*$J185*$K185*BH$10)</f>
        <v>0</v>
      </c>
      <c r="BI185" s="125"/>
      <c r="BJ185" s="105">
        <f>(BI185/12*2*$E185*$G185*$I185*$K185*BJ$10)+(BI185/12*10*$F185*$G185*$J185*$K185*BJ$10)</f>
        <v>0</v>
      </c>
      <c r="BK185" s="125"/>
      <c r="BL185" s="105">
        <f>(BK185/12*2*$E185*$G185*$I185*$K185*BL$10)+(BK185/12*10*$F185*$G185*$J185*$K185*BL$10)</f>
        <v>0</v>
      </c>
      <c r="BM185" s="125"/>
      <c r="BN185" s="105">
        <f>(BM185/12*2*$E185*$G185*$I185*$K185*BN$10)+(BM185/12*10*$F185*$G185*$J185*$K185*BN$10)</f>
        <v>0</v>
      </c>
      <c r="BO185" s="215"/>
      <c r="BP185" s="105">
        <f>(BO185/12*2*$E185*$G185*$I185*$K185*BP$10)+(BO185/12*10*$F185*$G185*$J185*$K185*BP$10)</f>
        <v>0</v>
      </c>
      <c r="BQ185" s="125"/>
      <c r="BR185" s="105">
        <f>(BQ185/12*2*$E185*$G185*$I185*$K185*BR$10)+(BQ185/12*10*$F185*$G185*$J185*$K185*BR$10)</f>
        <v>0</v>
      </c>
      <c r="BS185" s="214"/>
      <c r="BT185" s="105">
        <f>(BS185/12*2*$E185*$G185*$I185*$K185*BT$10)+(BS185/12*10*$F185*$G185*$J185*$K185*BT$10)</f>
        <v>0</v>
      </c>
      <c r="BU185" s="104"/>
      <c r="BV185" s="105">
        <f>(BU185/12*2*$E185*$G185*$I185*$K185*BV$10)+(BU185/12*10*$F185*$G185*$J185*$K185*BV$10)</f>
        <v>0</v>
      </c>
      <c r="BW185" s="125"/>
      <c r="BX185" s="105">
        <f>(BW185/12*2*$E185*$G185*$I185*$K185*BX$10)+(BW185/12*10*$F185*$G185*$J185*$K185*BX$10)</f>
        <v>0</v>
      </c>
      <c r="BY185" s="125"/>
      <c r="BZ185" s="105">
        <f>(BY185/12*2*$E185*$G185*$I185*$K185*BZ$10)+(BY185/12*10*$F185*$G185*$J185*$K185*BZ$10)</f>
        <v>0</v>
      </c>
      <c r="CA185" s="125"/>
      <c r="CB185" s="105">
        <f>(CA185/12*2*$E185*$G185*$I185*$K185*CB$10)+(CA185/12*10*$F185*$G185*$J185*$K185*CB$10)</f>
        <v>0</v>
      </c>
      <c r="CC185" s="214"/>
      <c r="CD185" s="107">
        <f>SUM(CC185/12*2*$E185*$G185*$I185*$L185*$CD$10)+(CC185/12*10*$F185*$G185*$J185*$L185*$CD$10)</f>
        <v>0</v>
      </c>
      <c r="CE185" s="125"/>
      <c r="CF185" s="107">
        <f>SUM(CE185/12*2*$E185*$G185*$I185*$L185*CF$10)+(CE185/12*10*$F185*$G185*$J185*$L185*CF$10)</f>
        <v>0</v>
      </c>
      <c r="CG185" s="214"/>
      <c r="CH185" s="107">
        <f>SUM(CG185/12*2*$E185*$G185*$I185*$L185*CH$10)+(CG185/12*10*$F185*$G185*$J185*$L185*CH$10)</f>
        <v>0</v>
      </c>
      <c r="CI185" s="214"/>
      <c r="CJ185" s="107">
        <f>SUM(CI185/12*2*$E185*$G185*$I185*$L185*CJ$10)+(CI185/12*10*$F185*$G185*$J185*$L185*CJ$10)</f>
        <v>0</v>
      </c>
      <c r="CK185" s="214"/>
      <c r="CL185" s="107"/>
      <c r="CM185" s="125"/>
      <c r="CN185" s="107">
        <f>SUM(CM185/12*2*$E185*$G185*$I185*$L185*CN$10)+(CM185/12*10*$F185*$G185*$J185*$L185*CN$10)</f>
        <v>0</v>
      </c>
      <c r="CO185" s="125"/>
      <c r="CP185" s="107">
        <f>SUM(CO185/12*2*$E185*$G185*$I185*$L185*CP$10)+(CO185/12*10*$F185*$G185*$J185*$L185*CP$10)</f>
        <v>0</v>
      </c>
      <c r="CQ185" s="214"/>
      <c r="CR185" s="107">
        <f>SUM(CQ185/12*2*$E185*$G185*$I185*$L185*CR$10)+(CQ185/12*10*$F185*$G185*$J185*$L185*CR$10)</f>
        <v>0</v>
      </c>
      <c r="CS185" s="125"/>
      <c r="CT185" s="107">
        <f>SUM(CS185/12*2*$E185*$G185*$I185*$L185*CT$10)+(CS185/12*10*$F185*$G185*$J185*$L185*CT$10)</f>
        <v>0</v>
      </c>
      <c r="CU185" s="125"/>
      <c r="CV185" s="107">
        <f>SUM(CU185/12*2*$E185*$G185*$I185*$L185*CV$10)+(CU185/12*10*$F185*$G185*$J185*$L185*CV$10)</f>
        <v>0</v>
      </c>
      <c r="CW185" s="125"/>
      <c r="CX185" s="107">
        <f>SUM(CW185/12*2*$E185*$G185*$I185*$L185*CX$10)+(CW185/12*10*$F185*$G185*$J185*$L185*CX$10)</f>
        <v>0</v>
      </c>
      <c r="CY185" s="104"/>
      <c r="CZ185" s="107">
        <f>SUM(CY185/12*2*$E185*$G185*$I185*$L185*CZ$10)+(CY185/12*10*$F185*$G185*$J185*$L185*CZ$10)</f>
        <v>0</v>
      </c>
      <c r="DA185" s="125"/>
      <c r="DB185" s="107">
        <f>SUM(DA185/12*2*$E185*$G185*$I185*$L185*DB$10)+(DA185/12*10*$F185*$G185*$J185*$L185*DB$10)</f>
        <v>0</v>
      </c>
      <c r="DC185" s="125"/>
      <c r="DD185" s="107">
        <f>SUM(DC185/12*2*$E185*$G185*$I185*$L185*DD$10)+(DC185/12*10*$F185*$G185*$J185*$L185*DD$10)</f>
        <v>0</v>
      </c>
      <c r="DE185" s="125"/>
      <c r="DF185" s="106">
        <f>SUM(DE185/12*2*$E185*$G185*$I185*$L185*DF$10)+(DE185/12*10*$F185*$G185*$J185*$L185*DF$10)</f>
        <v>0</v>
      </c>
      <c r="DG185" s="125"/>
      <c r="DH185" s="107">
        <f>SUM(DG185/12*2*$E185*$G185*$I185*$L185*DH$10)+(DG185/12*10*$F185*$G185*$J185*$L185*DH$10)</f>
        <v>0</v>
      </c>
      <c r="DI185" s="125"/>
      <c r="DJ185" s="107">
        <f>SUM(DI185/12*2*$E185*$G185*$I185*$M185*DJ$10)+(DI185/12*10*$F185*$G185*$J185*$M185*DJ$10)</f>
        <v>0</v>
      </c>
      <c r="DK185" s="125"/>
      <c r="DL185" s="107">
        <f>SUM(DK185/12*2*$E185*$G185*$I185*$N185*DL$10)+(DK185/12*10*$F185*$G185*$J185*$N185*DL$10)</f>
        <v>0</v>
      </c>
      <c r="DM185" s="104"/>
      <c r="DN185" s="105"/>
      <c r="DO185" s="104"/>
      <c r="DP185" s="105">
        <f>(DO185/12*2*$E185*$G185*$I185*$K185*DP$10)+(DO185/12*10*$F185*$G185*$J185*$K185*DP$10)</f>
        <v>0</v>
      </c>
      <c r="DQ185" s="125"/>
      <c r="DR185" s="107"/>
      <c r="DS185" s="104"/>
      <c r="DT185" s="106"/>
      <c r="DU185" s="104">
        <v>320</v>
      </c>
      <c r="DV185" s="105">
        <f>(DU185/12*2*$E185*$G185*$I185*$K185*DV$10)+(DU185/12*10*$F185*$G185*$J185*$K185*DV$10)</f>
        <v>26176714.666666668</v>
      </c>
      <c r="DW185" s="104"/>
      <c r="DX185" s="105"/>
      <c r="DY185" s="104"/>
      <c r="DZ185" s="106"/>
      <c r="EA185" s="110"/>
      <c r="EB185" s="110"/>
      <c r="EC185" s="125"/>
      <c r="ED185" s="106">
        <f>(EC185/12*2*$E185*$G185*$I185*$K185)+(EC185/12*10*$F185*$G185*$J185*$K185)</f>
        <v>0</v>
      </c>
      <c r="EE185" s="125"/>
      <c r="EF185" s="125"/>
      <c r="EG185" s="125"/>
      <c r="EH185" s="111"/>
      <c r="EI185" s="112">
        <f t="shared" si="332"/>
        <v>576</v>
      </c>
      <c r="EJ185" s="112">
        <f t="shared" si="332"/>
        <v>47118086.399999999</v>
      </c>
    </row>
    <row r="186" spans="1:140" s="3" customFormat="1" ht="30" hidden="1" x14ac:dyDescent="0.25">
      <c r="A186" s="95"/>
      <c r="B186" s="132">
        <v>119</v>
      </c>
      <c r="C186" s="96" t="s">
        <v>531</v>
      </c>
      <c r="D186" s="184" t="s">
        <v>532</v>
      </c>
      <c r="E186" s="98">
        <v>16026</v>
      </c>
      <c r="F186" s="98">
        <v>16828</v>
      </c>
      <c r="G186" s="212">
        <v>2.04</v>
      </c>
      <c r="H186" s="213">
        <v>0.1032</v>
      </c>
      <c r="I186" s="101">
        <v>1.4</v>
      </c>
      <c r="J186" s="267">
        <v>1.2</v>
      </c>
      <c r="K186" s="150">
        <v>1.4</v>
      </c>
      <c r="L186" s="150">
        <v>1.68</v>
      </c>
      <c r="M186" s="150">
        <v>2.23</v>
      </c>
      <c r="N186" s="153">
        <v>2.57</v>
      </c>
      <c r="O186" s="125"/>
      <c r="P186" s="123">
        <f>(O186/12*2*$E186*$G186*((1-$H186)+$H186*$K186*$I186*P$10))+(O186/12*10*$F186*$G186*((1-$H186)+$H186*$K186*$J186*P$10))</f>
        <v>0</v>
      </c>
      <c r="Q186" s="214"/>
      <c r="R186" s="123">
        <f>(Q186/12*2*$E186*$G186*((1-$H186)+$H186*$K186*$I186*R$10))+(Q186/12*10*$F186*$G186*((1-$H186)+$H186*$K186*$J186*R$10))</f>
        <v>0</v>
      </c>
      <c r="S186" s="214"/>
      <c r="T186" s="123">
        <f>(S186/12*2*$E186*$G186*((1-$H186)+$H186*$K186*$I186*T$10))+(S186/12*10*$F186*$G186*((1-$H186)+$H186*$K186*$J186*T$10))</f>
        <v>0</v>
      </c>
      <c r="U186" s="125"/>
      <c r="V186" s="123">
        <f>(U186/12*2*$E186*$G186*((1-$H186)+$H186*$K186*$I186*V$10))+(U186/12*9*$F186*$G186*((1-$H186)+$H186*$K186*$J186*V$10))</f>
        <v>0</v>
      </c>
      <c r="W186" s="125"/>
      <c r="X186" s="123">
        <f>(W186/12*2*$E186*$G186*((1-$H186)+$H186*$K186*$I186*X$10))+(W186/12*10*$F186*$G186*((1-$H186)+$H186*$K186*$J186*X$10))</f>
        <v>0</v>
      </c>
      <c r="Y186" s="104">
        <v>0</v>
      </c>
      <c r="Z186" s="123">
        <f>(Y186/12*2*$E186*$G186*((1-$H186)+$H186*$K186*$I186*Z$10))+(Y186/12*10*$F186*$G186*((1-$H186)+$H186*$K186*$J186*Z$10))</f>
        <v>0</v>
      </c>
      <c r="AA186" s="214"/>
      <c r="AB186" s="123">
        <f>(AA186/12*2*$E186*$G186*((1-$H186)+$H186*$K186*$I186*AB$10))+(AA186/12*10*$F186*$G186*((1-$H186)+$H186*$K186*$J186*AB$10))</f>
        <v>0</v>
      </c>
      <c r="AC186" s="214"/>
      <c r="AD186" s="123"/>
      <c r="AE186" s="214"/>
      <c r="AF186" s="123"/>
      <c r="AG186" s="106"/>
      <c r="AH186" s="123"/>
      <c r="AI186" s="104"/>
      <c r="AJ186" s="123"/>
      <c r="AK186" s="125"/>
      <c r="AL186" s="123"/>
      <c r="AM186" s="104"/>
      <c r="AN186" s="123"/>
      <c r="AO186" s="125"/>
      <c r="AP186" s="123"/>
      <c r="AQ186" s="125"/>
      <c r="AR186" s="123"/>
      <c r="AS186" s="125"/>
      <c r="AT186" s="123"/>
      <c r="AU186" s="125"/>
      <c r="AV186" s="123"/>
      <c r="AW186" s="125"/>
      <c r="AX186" s="123"/>
      <c r="AY186" s="125"/>
      <c r="AZ186" s="123"/>
      <c r="BA186" s="125"/>
      <c r="BB186" s="123"/>
      <c r="BC186" s="125"/>
      <c r="BD186" s="123"/>
      <c r="BE186" s="125"/>
      <c r="BF186" s="123"/>
      <c r="BG186" s="125"/>
      <c r="BH186" s="123"/>
      <c r="BI186" s="125"/>
      <c r="BJ186" s="123"/>
      <c r="BK186" s="125"/>
      <c r="BL186" s="123"/>
      <c r="BM186" s="125"/>
      <c r="BN186" s="123"/>
      <c r="BO186" s="215"/>
      <c r="BP186" s="123"/>
      <c r="BQ186" s="125"/>
      <c r="BR186" s="123"/>
      <c r="BS186" s="214"/>
      <c r="BT186" s="123"/>
      <c r="BU186" s="104"/>
      <c r="BV186" s="123"/>
      <c r="BW186" s="125"/>
      <c r="BX186" s="123"/>
      <c r="BY186" s="125"/>
      <c r="BZ186" s="123"/>
      <c r="CA186" s="125"/>
      <c r="CB186" s="123"/>
      <c r="CC186" s="214"/>
      <c r="CD186" s="123"/>
      <c r="CE186" s="125"/>
      <c r="CF186" s="123"/>
      <c r="CG186" s="214"/>
      <c r="CH186" s="123"/>
      <c r="CI186" s="214"/>
      <c r="CJ186" s="123"/>
      <c r="CK186" s="214"/>
      <c r="CL186" s="123"/>
      <c r="CM186" s="125"/>
      <c r="CN186" s="123"/>
      <c r="CO186" s="125"/>
      <c r="CP186" s="123"/>
      <c r="CQ186" s="214"/>
      <c r="CR186" s="123"/>
      <c r="CS186" s="125"/>
      <c r="CT186" s="123"/>
      <c r="CU186" s="125"/>
      <c r="CV186" s="123"/>
      <c r="CW186" s="125"/>
      <c r="CX186" s="123"/>
      <c r="CY186" s="104"/>
      <c r="CZ186" s="123"/>
      <c r="DA186" s="125"/>
      <c r="DB186" s="123"/>
      <c r="DC186" s="125"/>
      <c r="DD186" s="123"/>
      <c r="DE186" s="125"/>
      <c r="DF186" s="123"/>
      <c r="DG186" s="125"/>
      <c r="DH186" s="123"/>
      <c r="DI186" s="125"/>
      <c r="DJ186" s="123"/>
      <c r="DK186" s="125"/>
      <c r="DL186" s="123"/>
      <c r="DM186" s="104"/>
      <c r="DN186" s="123"/>
      <c r="DO186" s="104"/>
      <c r="DP186" s="123"/>
      <c r="DQ186" s="125"/>
      <c r="DR186" s="123"/>
      <c r="DS186" s="104"/>
      <c r="DT186" s="106"/>
      <c r="DU186" s="104">
        <v>600</v>
      </c>
      <c r="DV186" s="123">
        <f>(DU186/12*2*$E186*$G186*((1-$H186)+$H186*$K186*$I186*DV$10))+(DU186/12*10*$F186*$G186*((1-$H186)+$H186*$K186*$J186*DV$10))</f>
        <v>21962300.648448002</v>
      </c>
      <c r="DW186" s="104"/>
      <c r="DX186" s="123"/>
      <c r="DY186" s="104"/>
      <c r="DZ186" s="123"/>
      <c r="EA186" s="110"/>
      <c r="EB186" s="123">
        <f>(EA186/12*2*$E186*$G186*((1-$H186)+$H186*$K186*$I186))+(EA186/12*10*$F186*$G186*((1-$H186)+$H186*$K186*$J186))</f>
        <v>0</v>
      </c>
      <c r="EC186" s="125"/>
      <c r="ED186" s="123"/>
      <c r="EE186" s="125"/>
      <c r="EF186" s="123">
        <f>(EE186/12*2*$E186*$G186*((1-$H186)+$H186*$I186))+(EE186/12*10*$F186*$G186*((1-$H186)+$H186*$J186))</f>
        <v>0</v>
      </c>
      <c r="EG186" s="125"/>
      <c r="EH186" s="123"/>
      <c r="EI186" s="112">
        <f t="shared" si="332"/>
        <v>600</v>
      </c>
      <c r="EJ186" s="112">
        <f t="shared" si="332"/>
        <v>21962300.648448002</v>
      </c>
    </row>
    <row r="187" spans="1:140" s="148" customFormat="1" ht="15" hidden="1" customHeight="1" x14ac:dyDescent="0.25">
      <c r="A187" s="87">
        <v>22</v>
      </c>
      <c r="B187" s="87"/>
      <c r="C187" s="210" t="s">
        <v>533</v>
      </c>
      <c r="D187" s="185" t="s">
        <v>534</v>
      </c>
      <c r="E187" s="98">
        <v>16026</v>
      </c>
      <c r="F187" s="98">
        <v>16828</v>
      </c>
      <c r="G187" s="156"/>
      <c r="H187" s="100"/>
      <c r="I187" s="90"/>
      <c r="J187" s="266"/>
      <c r="K187" s="157">
        <v>1.4</v>
      </c>
      <c r="L187" s="157">
        <v>1.68</v>
      </c>
      <c r="M187" s="157">
        <v>2.23</v>
      </c>
      <c r="N187" s="147">
        <v>2.57</v>
      </c>
      <c r="O187" s="131">
        <f t="shared" ref="O187:AA187" si="333">SUM(O188:O189)</f>
        <v>0</v>
      </c>
      <c r="P187" s="131">
        <f t="shared" si="333"/>
        <v>0</v>
      </c>
      <c r="Q187" s="131">
        <f t="shared" si="333"/>
        <v>0</v>
      </c>
      <c r="R187" s="131">
        <f>SUM(R188:R189)</f>
        <v>0</v>
      </c>
      <c r="S187" s="131">
        <f t="shared" si="333"/>
        <v>0</v>
      </c>
      <c r="T187" s="131">
        <f>SUM(T188:T189)</f>
        <v>0</v>
      </c>
      <c r="U187" s="131">
        <f t="shared" si="333"/>
        <v>0</v>
      </c>
      <c r="V187" s="131">
        <f>SUM(V188:V189)</f>
        <v>0</v>
      </c>
      <c r="W187" s="131">
        <f t="shared" si="333"/>
        <v>0</v>
      </c>
      <c r="X187" s="131">
        <f>SUM(X188:X189)</f>
        <v>0</v>
      </c>
      <c r="Y187" s="131">
        <f t="shared" si="333"/>
        <v>0</v>
      </c>
      <c r="Z187" s="131">
        <f>SUM(Z188:Z189)</f>
        <v>0</v>
      </c>
      <c r="AA187" s="131">
        <f t="shared" si="333"/>
        <v>0</v>
      </c>
      <c r="AB187" s="131">
        <f>SUM(AB188:AB189)</f>
        <v>0</v>
      </c>
      <c r="AC187" s="131">
        <f t="shared" ref="AC187:AI187" si="334">SUM(AC188:AC189)</f>
        <v>0</v>
      </c>
      <c r="AD187" s="131">
        <f>SUM(AD188:AD189)</f>
        <v>0</v>
      </c>
      <c r="AE187" s="131">
        <f t="shared" si="334"/>
        <v>0</v>
      </c>
      <c r="AF187" s="131">
        <f t="shared" si="334"/>
        <v>0</v>
      </c>
      <c r="AG187" s="131">
        <f t="shared" si="334"/>
        <v>0</v>
      </c>
      <c r="AH187" s="131">
        <f t="shared" si="334"/>
        <v>0</v>
      </c>
      <c r="AI187" s="131">
        <f t="shared" si="334"/>
        <v>0</v>
      </c>
      <c r="AJ187" s="131">
        <f>SUM(AJ188:AJ189)</f>
        <v>0</v>
      </c>
      <c r="AK187" s="131">
        <f t="shared" ref="AK187:AQ187" si="335">SUM(AK188:AK189)</f>
        <v>0</v>
      </c>
      <c r="AL187" s="131">
        <f>SUM(AL188:AL189)</f>
        <v>0</v>
      </c>
      <c r="AM187" s="131">
        <f t="shared" si="335"/>
        <v>55</v>
      </c>
      <c r="AN187" s="131">
        <f>SUM(AN188:AN189)</f>
        <v>1351965.72</v>
      </c>
      <c r="AO187" s="131">
        <f t="shared" si="335"/>
        <v>0</v>
      </c>
      <c r="AP187" s="131">
        <f>SUM(AP188:AP189)</f>
        <v>0</v>
      </c>
      <c r="AQ187" s="131">
        <f t="shared" si="335"/>
        <v>0</v>
      </c>
      <c r="AR187" s="131">
        <f>SUM(AR188:AR189)</f>
        <v>0</v>
      </c>
      <c r="AS187" s="131">
        <f t="shared" ref="AS187:BC187" si="336">SUM(AS188:AS189)</f>
        <v>0</v>
      </c>
      <c r="AT187" s="131">
        <f>SUM(AT188:AT189)</f>
        <v>0</v>
      </c>
      <c r="AU187" s="131">
        <f t="shared" si="336"/>
        <v>0</v>
      </c>
      <c r="AV187" s="131">
        <f>SUM(AV188:AV189)</f>
        <v>0</v>
      </c>
      <c r="AW187" s="131">
        <f t="shared" si="336"/>
        <v>0</v>
      </c>
      <c r="AX187" s="131">
        <f>SUM(AX188:AX189)</f>
        <v>0</v>
      </c>
      <c r="AY187" s="131">
        <f t="shared" si="336"/>
        <v>0</v>
      </c>
      <c r="AZ187" s="131">
        <f>SUM(AZ188:AZ189)</f>
        <v>0</v>
      </c>
      <c r="BA187" s="131">
        <f t="shared" si="336"/>
        <v>0</v>
      </c>
      <c r="BB187" s="131">
        <f>SUM(BB188:BB189)</f>
        <v>0</v>
      </c>
      <c r="BC187" s="131">
        <f t="shared" si="336"/>
        <v>0</v>
      </c>
      <c r="BD187" s="131">
        <f>SUM(BD188:BD189)</f>
        <v>0</v>
      </c>
      <c r="BE187" s="131">
        <f t="shared" ref="BE187:BO187" si="337">SUM(BE188:BE189)</f>
        <v>0</v>
      </c>
      <c r="BF187" s="131">
        <f>SUM(BF188:BF189)</f>
        <v>0</v>
      </c>
      <c r="BG187" s="131">
        <f t="shared" si="337"/>
        <v>413</v>
      </c>
      <c r="BH187" s="131">
        <f>SUM(BH188:BH189)</f>
        <v>7869232.6159999985</v>
      </c>
      <c r="BI187" s="131">
        <f t="shared" si="337"/>
        <v>0</v>
      </c>
      <c r="BJ187" s="131">
        <f>SUM(BJ188:BJ189)</f>
        <v>0</v>
      </c>
      <c r="BK187" s="131">
        <f t="shared" si="337"/>
        <v>4</v>
      </c>
      <c r="BL187" s="131">
        <f>SUM(BL188:BL189)</f>
        <v>197817.31199999998</v>
      </c>
      <c r="BM187" s="131">
        <f t="shared" si="337"/>
        <v>0</v>
      </c>
      <c r="BN187" s="131">
        <f>SUM(BN188:BN189)</f>
        <v>0</v>
      </c>
      <c r="BO187" s="131">
        <f t="shared" si="337"/>
        <v>0</v>
      </c>
      <c r="BP187" s="131">
        <f>SUM(BP188:BP189)</f>
        <v>0</v>
      </c>
      <c r="BQ187" s="131">
        <f t="shared" ref="BQ187:DW187" si="338">SUM(BQ188:BQ189)</f>
        <v>2</v>
      </c>
      <c r="BR187" s="131">
        <f>SUM(BR188:BR189)</f>
        <v>38107.663999999997</v>
      </c>
      <c r="BS187" s="131">
        <f t="shared" si="338"/>
        <v>0</v>
      </c>
      <c r="BT187" s="131">
        <f>SUM(BT188:BT189)</f>
        <v>0</v>
      </c>
      <c r="BU187" s="131">
        <f t="shared" si="338"/>
        <v>0</v>
      </c>
      <c r="BV187" s="131">
        <f>SUM(BV188:BV189)</f>
        <v>0</v>
      </c>
      <c r="BW187" s="131">
        <f t="shared" si="338"/>
        <v>0</v>
      </c>
      <c r="BX187" s="131">
        <f>SUM(BX188:BX189)</f>
        <v>0</v>
      </c>
      <c r="BY187" s="131">
        <f t="shared" si="338"/>
        <v>0</v>
      </c>
      <c r="BZ187" s="131">
        <f>SUM(BZ188:BZ189)</f>
        <v>0</v>
      </c>
      <c r="CA187" s="131">
        <f t="shared" si="338"/>
        <v>10</v>
      </c>
      <c r="CB187" s="131">
        <f>SUM(CB188:CB189)</f>
        <v>190538.32</v>
      </c>
      <c r="CC187" s="131">
        <f t="shared" si="338"/>
        <v>171</v>
      </c>
      <c r="CD187" s="131">
        <f t="shared" si="338"/>
        <v>3946326.9215999991</v>
      </c>
      <c r="CE187" s="131">
        <f t="shared" si="338"/>
        <v>0</v>
      </c>
      <c r="CF187" s="131">
        <f t="shared" si="338"/>
        <v>0</v>
      </c>
      <c r="CG187" s="131">
        <f t="shared" si="338"/>
        <v>0</v>
      </c>
      <c r="CH187" s="131">
        <f t="shared" si="338"/>
        <v>0</v>
      </c>
      <c r="CI187" s="131">
        <f t="shared" si="338"/>
        <v>5</v>
      </c>
      <c r="CJ187" s="131">
        <f t="shared" si="338"/>
        <v>114322.992</v>
      </c>
      <c r="CK187" s="131">
        <f t="shared" si="338"/>
        <v>0</v>
      </c>
      <c r="CL187" s="131">
        <f t="shared" si="338"/>
        <v>0</v>
      </c>
      <c r="CM187" s="131">
        <f t="shared" si="338"/>
        <v>0</v>
      </c>
      <c r="CN187" s="131">
        <f t="shared" si="338"/>
        <v>0</v>
      </c>
      <c r="CO187" s="131">
        <f t="shared" si="338"/>
        <v>0</v>
      </c>
      <c r="CP187" s="131">
        <f t="shared" si="338"/>
        <v>0</v>
      </c>
      <c r="CQ187" s="131">
        <f t="shared" si="338"/>
        <v>0</v>
      </c>
      <c r="CR187" s="131">
        <f t="shared" si="338"/>
        <v>0</v>
      </c>
      <c r="CS187" s="131">
        <f t="shared" si="338"/>
        <v>0</v>
      </c>
      <c r="CT187" s="131">
        <f t="shared" si="338"/>
        <v>0</v>
      </c>
      <c r="CU187" s="131">
        <f t="shared" si="338"/>
        <v>6</v>
      </c>
      <c r="CV187" s="131">
        <f t="shared" si="338"/>
        <v>137187.59040000002</v>
      </c>
      <c r="CW187" s="131">
        <f t="shared" si="338"/>
        <v>0</v>
      </c>
      <c r="CX187" s="131">
        <f t="shared" si="338"/>
        <v>0</v>
      </c>
      <c r="CY187" s="131">
        <f t="shared" si="338"/>
        <v>0</v>
      </c>
      <c r="CZ187" s="131">
        <f t="shared" si="338"/>
        <v>0</v>
      </c>
      <c r="DA187" s="131">
        <f t="shared" si="338"/>
        <v>0</v>
      </c>
      <c r="DB187" s="131">
        <f t="shared" si="338"/>
        <v>0</v>
      </c>
      <c r="DC187" s="131">
        <f t="shared" si="338"/>
        <v>0</v>
      </c>
      <c r="DD187" s="131">
        <f t="shared" si="338"/>
        <v>0</v>
      </c>
      <c r="DE187" s="131">
        <f t="shared" si="338"/>
        <v>0</v>
      </c>
      <c r="DF187" s="131">
        <f t="shared" si="338"/>
        <v>0</v>
      </c>
      <c r="DG187" s="131">
        <f t="shared" si="338"/>
        <v>0</v>
      </c>
      <c r="DH187" s="131">
        <f t="shared" si="338"/>
        <v>0</v>
      </c>
      <c r="DI187" s="131">
        <f t="shared" si="338"/>
        <v>0</v>
      </c>
      <c r="DJ187" s="131">
        <f t="shared" si="338"/>
        <v>0</v>
      </c>
      <c r="DK187" s="131">
        <f t="shared" si="338"/>
        <v>0</v>
      </c>
      <c r="DL187" s="131">
        <f t="shared" si="338"/>
        <v>0</v>
      </c>
      <c r="DM187" s="131">
        <f t="shared" si="338"/>
        <v>0</v>
      </c>
      <c r="DN187" s="131">
        <f>SUM(DN188:DN189)</f>
        <v>0</v>
      </c>
      <c r="DO187" s="131">
        <f t="shared" si="338"/>
        <v>0</v>
      </c>
      <c r="DP187" s="131">
        <f>SUM(DP188:DP189)</f>
        <v>0</v>
      </c>
      <c r="DQ187" s="131">
        <f t="shared" si="338"/>
        <v>0</v>
      </c>
      <c r="DR187" s="131">
        <f t="shared" si="338"/>
        <v>0</v>
      </c>
      <c r="DS187" s="131">
        <f t="shared" si="338"/>
        <v>0</v>
      </c>
      <c r="DT187" s="131">
        <f t="shared" si="338"/>
        <v>0</v>
      </c>
      <c r="DU187" s="131">
        <f t="shared" si="338"/>
        <v>0</v>
      </c>
      <c r="DV187" s="131">
        <f>SUM(DV188:DV189)</f>
        <v>0</v>
      </c>
      <c r="DW187" s="131">
        <f t="shared" si="338"/>
        <v>0</v>
      </c>
      <c r="DX187" s="131">
        <f>SUM(DX188:DX189)</f>
        <v>0</v>
      </c>
      <c r="DY187" s="131">
        <f t="shared" ref="DY187:EJ187" si="339">SUM(DY188:DY189)</f>
        <v>0</v>
      </c>
      <c r="DZ187" s="131">
        <f t="shared" si="339"/>
        <v>0</v>
      </c>
      <c r="EA187" s="131">
        <f t="shared" si="339"/>
        <v>0</v>
      </c>
      <c r="EB187" s="131">
        <f t="shared" si="339"/>
        <v>0</v>
      </c>
      <c r="EC187" s="131">
        <f t="shared" si="339"/>
        <v>0</v>
      </c>
      <c r="ED187" s="131">
        <f t="shared" si="339"/>
        <v>0</v>
      </c>
      <c r="EE187" s="131">
        <f t="shared" si="339"/>
        <v>0</v>
      </c>
      <c r="EF187" s="131">
        <f t="shared" si="339"/>
        <v>0</v>
      </c>
      <c r="EG187" s="131"/>
      <c r="EH187" s="131"/>
      <c r="EI187" s="131">
        <f t="shared" si="339"/>
        <v>666</v>
      </c>
      <c r="EJ187" s="131">
        <f t="shared" si="339"/>
        <v>13845499.135999998</v>
      </c>
    </row>
    <row r="188" spans="1:140" s="3" customFormat="1" ht="30" hidden="1" customHeight="1" x14ac:dyDescent="0.25">
      <c r="A188" s="95"/>
      <c r="B188" s="132">
        <v>120</v>
      </c>
      <c r="C188" s="96" t="s">
        <v>535</v>
      </c>
      <c r="D188" s="186" t="s">
        <v>536</v>
      </c>
      <c r="E188" s="98">
        <v>16026</v>
      </c>
      <c r="F188" s="98">
        <v>16828</v>
      </c>
      <c r="G188" s="99">
        <v>2.31</v>
      </c>
      <c r="H188" s="100"/>
      <c r="I188" s="101">
        <v>1</v>
      </c>
      <c r="J188" s="267">
        <v>0.9</v>
      </c>
      <c r="K188" s="150">
        <v>1.4</v>
      </c>
      <c r="L188" s="150">
        <v>1.68</v>
      </c>
      <c r="M188" s="150">
        <v>2.23</v>
      </c>
      <c r="N188" s="153">
        <v>2.57</v>
      </c>
      <c r="O188" s="104"/>
      <c r="P188" s="105">
        <f>(O188/12*2*$E188*$G188*$I188*$K188*P$10)+(O188/12*10*$F188*$G188*$J188*$K188*P$10)</f>
        <v>0</v>
      </c>
      <c r="Q188" s="106"/>
      <c r="R188" s="105">
        <f>(Q188/12*2*$E188*$G188*$I188*$K188*R$10)+(Q188/12*10*$F188*$G188*$J188*$K188*R$10)</f>
        <v>0</v>
      </c>
      <c r="S188" s="106"/>
      <c r="T188" s="105">
        <f>(S188/12*2*$E188*$G188*$I188*$K188*T$10)+(S188/12*10*$F188*$G188*$J188*$K188*T$10)</f>
        <v>0</v>
      </c>
      <c r="U188" s="104"/>
      <c r="V188" s="105">
        <f>(U188/12*2*$E188*$G188*$I188*$K188*V$10)+(U188/12*10*$F188*$G188*$J188*$K188*V$10)</f>
        <v>0</v>
      </c>
      <c r="W188" s="104"/>
      <c r="X188" s="105">
        <f>(W188/12*2*$E188*$G188*$I188*$K188*X$10)+(W188/12*10*$F188*$G188*$J188*$K188*X$10)</f>
        <v>0</v>
      </c>
      <c r="Y188" s="104"/>
      <c r="Z188" s="105">
        <f>(Y188/12*2*$E188*$G188*$I188*$K188*Z$10)+(Y188/12*10*$F188*$G188*$J188*$K188*Z$10)</f>
        <v>0</v>
      </c>
      <c r="AA188" s="106"/>
      <c r="AB188" s="105">
        <f>(AA188/12*2*$E188*$G188*$I188*$K188*AB$10)+(AA188/12*10*$F188*$G188*$J188*$K188*AB$10)</f>
        <v>0</v>
      </c>
      <c r="AC188" s="106"/>
      <c r="AD188" s="105">
        <f>(AC188/12*2*$E188*$G188*$I188*$K188*AD$10)+(AC188/12*10*$F188*$G188*$J188*$K188*AD$10)</f>
        <v>0</v>
      </c>
      <c r="AE188" s="106"/>
      <c r="AF188" s="106">
        <f>SUM(AE188/12*2*$E188*$G188*$I188*$L188*$AF$10)+(AE188/12*10*$F188*$G188*$J188*$L188*$AF$10)</f>
        <v>0</v>
      </c>
      <c r="AG188" s="106">
        <v>0</v>
      </c>
      <c r="AH188" s="107">
        <f>SUM(AG188/12*2*$E188*$G188*$I188*$L188*$AH$10)+(AG188/12*10*$F188*$G188*$J188*$L188*$AH$10)</f>
        <v>0</v>
      </c>
      <c r="AI188" s="104"/>
      <c r="AJ188" s="105">
        <f>(AI188/12*2*$E188*$G188*$I188*$K188*AJ$10)+(AI188/12*10*$F188*$G188*$J188*$K188*AJ$10)</f>
        <v>0</v>
      </c>
      <c r="AK188" s="104"/>
      <c r="AL188" s="105">
        <f>(AK188/12*2*$E188*$G188*$I188*$K188*AL$10)+(AK188/12*10*$F188*$G188*$J188*$K188*AL$10)</f>
        <v>0</v>
      </c>
      <c r="AM188" s="104">
        <v>10</v>
      </c>
      <c r="AN188" s="105">
        <f>(AM188/12*2*$E188*$G188*$I188*$K188*AN$10)+(AM188/12*10*$F188*$G188*$J188*$K188*AN$10)</f>
        <v>494543.28</v>
      </c>
      <c r="AO188" s="104"/>
      <c r="AP188" s="105"/>
      <c r="AQ188" s="104"/>
      <c r="AR188" s="105">
        <f>(AQ188/12*2*$E188*$G188*$I188*$K188*AR$10)+(AQ188/12*10*$F188*$G188*$J188*$K188*AR$10)</f>
        <v>0</v>
      </c>
      <c r="AS188" s="104"/>
      <c r="AT188" s="105">
        <f>(AS188/12*2*$E188*$G188*$I188*$K188*AT$10)+(AS188/12*10*$F188*$G188*$J188*$K188*AT$10)</f>
        <v>0</v>
      </c>
      <c r="AU188" s="104"/>
      <c r="AV188" s="105">
        <f>(AU188/12*2*$E188*$G188*$I188*$K188*AV$10)+(AU188/12*10*$F188*$G188*$J188*$K188*AV$10)</f>
        <v>0</v>
      </c>
      <c r="AW188" s="104"/>
      <c r="AX188" s="105">
        <f>(AW188/12*2*$E188*$G188*$I188*$K188*AX$10)+(AW188/12*10*$F188*$G188*$J188*$K188*AX$10)</f>
        <v>0</v>
      </c>
      <c r="AY188" s="104"/>
      <c r="AZ188" s="105">
        <f>(AY188/12*2*$E188*$G188*$I188*$K188*AZ$10)+(AY188/12*10*$F188*$G188*$J188*$K188*AZ$10)</f>
        <v>0</v>
      </c>
      <c r="BA188" s="104"/>
      <c r="BB188" s="105">
        <f>(BA188/12*2*$E188*$G188*$I188*$K188*BB$10)+(BA188/12*10*$F188*$G188*$J188*$K188*BB$10)</f>
        <v>0</v>
      </c>
      <c r="BC188" s="104"/>
      <c r="BD188" s="105">
        <f>(BC188/12*2*$E188*$G188*$I188*$K188*BD$10)+(BC188/12*10*$F188*$G188*$J188*$K188*BD$10)</f>
        <v>0</v>
      </c>
      <c r="BE188" s="104"/>
      <c r="BF188" s="105">
        <f>(BE188/12*2*$E188*$G188*$I188*$K188*BF$10)+(BE188/12*10*$F188*$G188*$J188*$K188*BF$10)</f>
        <v>0</v>
      </c>
      <c r="BG188" s="104"/>
      <c r="BH188" s="105">
        <f>(BG188/12*2*$E188*$G188*$I188*$K188*BH$10)+(BG188/12*10*$F188*$G188*$J188*$K188*BH$10)</f>
        <v>0</v>
      </c>
      <c r="BI188" s="104"/>
      <c r="BJ188" s="105">
        <f>(BI188/12*2*$E188*$G188*$I188*$K188*BJ$10)+(BI188/12*10*$F188*$G188*$J188*$K188*BJ$10)</f>
        <v>0</v>
      </c>
      <c r="BK188" s="104">
        <v>4</v>
      </c>
      <c r="BL188" s="105">
        <f>(BK188/12*2*$E188*$G188*$I188*$K188*BL$10)+(BK188/12*10*$F188*$G188*$J188*$K188*BL$10)</f>
        <v>197817.31199999998</v>
      </c>
      <c r="BM188" s="104"/>
      <c r="BN188" s="105">
        <f>(BM188/12*2*$E188*$G188*$I188*$K188*BN$10)+(BM188/12*10*$F188*$G188*$J188*$K188*BN$10)</f>
        <v>0</v>
      </c>
      <c r="BO188" s="109"/>
      <c r="BP188" s="105">
        <f>(BO188/12*2*$E188*$G188*$I188*$K188*BP$10)+(BO188/12*10*$F188*$G188*$J188*$K188*BP$10)</f>
        <v>0</v>
      </c>
      <c r="BQ188" s="104"/>
      <c r="BR188" s="105">
        <f>(BQ188/12*2*$E188*$G188*$I188*$K188*BR$10)+(BQ188/12*10*$F188*$G188*$J188*$K188*BR$10)</f>
        <v>0</v>
      </c>
      <c r="BS188" s="106"/>
      <c r="BT188" s="105">
        <f>(BS188/12*2*$E188*$G188*$I188*$K188*BT$10)+(BS188/12*10*$F188*$G188*$J188*$K188*BT$10)</f>
        <v>0</v>
      </c>
      <c r="BU188" s="104"/>
      <c r="BV188" s="105">
        <f>(BU188/12*2*$E188*$G188*$I188*$K188*BV$10)+(BU188/12*10*$F188*$G188*$J188*$K188*BV$10)</f>
        <v>0</v>
      </c>
      <c r="BW188" s="104"/>
      <c r="BX188" s="105">
        <f>(BW188/12*2*$E188*$G188*$I188*$K188*BX$10)+(BW188/12*10*$F188*$G188*$J188*$K188*BX$10)</f>
        <v>0</v>
      </c>
      <c r="BY188" s="104"/>
      <c r="BZ188" s="105">
        <f>(BY188/12*2*$E188*$G188*$I188*$K188*BZ$10)+(BY188/12*10*$F188*$G188*$J188*$K188*BZ$10)</f>
        <v>0</v>
      </c>
      <c r="CA188" s="104"/>
      <c r="CB188" s="105">
        <f>(CA188/12*2*$E188*$G188*$I188*$K188*CB$10)+(CA188/12*10*$F188*$G188*$J188*$K188*CB$10)</f>
        <v>0</v>
      </c>
      <c r="CC188" s="106">
        <v>1</v>
      </c>
      <c r="CD188" s="107">
        <f>SUM(CC188/12*2*$E188*$G188*$I188*$L188*$CD$10)+(CC188/12*10*$F188*$G188*$J188*$L188*$CD$10)</f>
        <v>59345.193599999999</v>
      </c>
      <c r="CE188" s="104"/>
      <c r="CF188" s="107">
        <f>SUM(CE188/12*2*$E188*$G188*$I188*$L188*CF$10)+(CE188/12*10*$F188*$G188*$J188*$L188*CF$10)</f>
        <v>0</v>
      </c>
      <c r="CG188" s="106"/>
      <c r="CH188" s="107">
        <f>SUM(CG188/12*2*$E188*$G188*$I188*$L188*CH$10)+(CG188/12*10*$F188*$G188*$J188*$L188*CH$10)</f>
        <v>0</v>
      </c>
      <c r="CI188" s="106"/>
      <c r="CJ188" s="107">
        <f>SUM(CI188/12*2*$E188*$G188*$I188*$L188*CJ$10)+(CI188/12*10*$F188*$G188*$J188*$L188*CJ$10)</f>
        <v>0</v>
      </c>
      <c r="CK188" s="106"/>
      <c r="CL188" s="107"/>
      <c r="CM188" s="104"/>
      <c r="CN188" s="107">
        <f>SUM(CM188/12*2*$E188*$G188*$I188*$L188*CN$10)+(CM188/12*10*$F188*$G188*$J188*$L188*CN$10)</f>
        <v>0</v>
      </c>
      <c r="CO188" s="104"/>
      <c r="CP188" s="107">
        <f>SUM(CO188/12*2*$E188*$G188*$I188*$L188*CP$10)+(CO188/12*10*$F188*$G188*$J188*$L188*CP$10)</f>
        <v>0</v>
      </c>
      <c r="CQ188" s="106"/>
      <c r="CR188" s="107">
        <f>SUM(CQ188/12*2*$E188*$G188*$I188*$L188*CR$10)+(CQ188/12*10*$F188*$G188*$J188*$L188*CR$10)</f>
        <v>0</v>
      </c>
      <c r="CS188" s="104"/>
      <c r="CT188" s="107">
        <f>SUM(CS188/12*2*$E188*$G188*$I188*$L188*CT$10)+(CS188/12*10*$F188*$G188*$J188*$L188*CT$10)</f>
        <v>0</v>
      </c>
      <c r="CU188" s="104"/>
      <c r="CV188" s="107">
        <f>SUM(CU188/12*2*$E188*$G188*$I188*$L188*CV$10)+(CU188/12*10*$F188*$G188*$J188*$L188*CV$10)</f>
        <v>0</v>
      </c>
      <c r="CW188" s="104"/>
      <c r="CX188" s="107">
        <f>SUM(CW188/12*2*$E188*$G188*$I188*$L188*CX$10)+(CW188/12*10*$F188*$G188*$J188*$L188*CX$10)</f>
        <v>0</v>
      </c>
      <c r="CY188" s="104"/>
      <c r="CZ188" s="107">
        <f>SUM(CY188/12*2*$E188*$G188*$I188*$L188*CZ$10)+(CY188/12*10*$F188*$G188*$J188*$L188*CZ$10)</f>
        <v>0</v>
      </c>
      <c r="DA188" s="104"/>
      <c r="DB188" s="107">
        <f>SUM(DA188/12*2*$E188*$G188*$I188*$L188*DB$10)+(DA188/12*10*$F188*$G188*$J188*$L188*DB$10)</f>
        <v>0</v>
      </c>
      <c r="DC188" s="104"/>
      <c r="DD188" s="107">
        <f>SUM(DC188/12*2*$E188*$G188*$I188*$L188*DD$10)+(DC188/12*10*$F188*$G188*$J188*$L188*DD$10)</f>
        <v>0</v>
      </c>
      <c r="DE188" s="104"/>
      <c r="DF188" s="106">
        <f>SUM(DE188/12*2*$E188*$G188*$I188*$L188*DF$10)+(DE188/12*10*$F188*$G188*$J188*$L188*DF$10)</f>
        <v>0</v>
      </c>
      <c r="DG188" s="104"/>
      <c r="DH188" s="107">
        <f>SUM(DG188/12*2*$E188*$G188*$I188*$L188*DH$10)+(DG188/12*10*$F188*$G188*$J188*$L188*DH$10)</f>
        <v>0</v>
      </c>
      <c r="DI188" s="104"/>
      <c r="DJ188" s="107">
        <f>SUM(DI188/12*2*$E188*$G188*$I188*$M188*DJ$10)+(DI188/12*10*$F188*$G188*$J188*$M188*DJ$10)</f>
        <v>0</v>
      </c>
      <c r="DK188" s="104"/>
      <c r="DL188" s="107">
        <f>SUM(DK188/12*2*$E188*$G188*$I188*$N188*DL$10)+(DK188/12*10*$F188*$G188*$J188*$N188*DL$10)</f>
        <v>0</v>
      </c>
      <c r="DM188" s="104"/>
      <c r="DN188" s="105"/>
      <c r="DO188" s="104"/>
      <c r="DP188" s="105">
        <f>(DO188/12*2*$E188*$G188*$I188*$K188*DP$10)+(DO188/12*10*$F188*$G188*$J188*$K188*DP$10)</f>
        <v>0</v>
      </c>
      <c r="DQ188" s="104"/>
      <c r="DR188" s="107"/>
      <c r="DS188" s="104"/>
      <c r="DT188" s="106"/>
      <c r="DU188" s="104"/>
      <c r="DV188" s="105">
        <f>(DU188/12*2*$E188*$G188*$I188*$K188*DV$10)+(DU188/12*10*$F188*$G188*$J188*$K188*DV$10)</f>
        <v>0</v>
      </c>
      <c r="DW188" s="104"/>
      <c r="DX188" s="105"/>
      <c r="DY188" s="104"/>
      <c r="DZ188" s="106"/>
      <c r="EA188" s="110"/>
      <c r="EB188" s="110"/>
      <c r="EC188" s="125"/>
      <c r="ED188" s="106">
        <f>(EC188/12*2*$E188*$G188*$I188*$K188)+(EC188/12*10*$F188*$G188*$J188*$K188)</f>
        <v>0</v>
      </c>
      <c r="EE188" s="125"/>
      <c r="EF188" s="125"/>
      <c r="EG188" s="125"/>
      <c r="EH188" s="111"/>
      <c r="EI188" s="112">
        <f>SUM(O188,Q188,S188,U188,W188,Y188,AA188,AC188,AE188,AG188,AI188,AK188,AM188,AO188,AQ188,AS188,AU188,AW188,AY188,BA188,BC188,BE188,BG188,BI188,BK188,BM188,BO188,BQ188,BS188,BU188,BW188,BY188,CA188,CC188,CE188,CG188,CI188,CK188,CM188,CO188,CQ188,CS188,CU188,CW188,CY188,DA188,DC188,DE188,DG188,DI188,DK188,DM188,DO188,DQ188,DS188,DU188,DW188,DY188,EA188,EC188,EE188)</f>
        <v>15</v>
      </c>
      <c r="EJ188" s="112">
        <f>SUM(P188,R188,T188,V188,X188,Z188,AB188,AD188,AF188,AH188,AJ188,AL188,AN188,AP188,AR188,AT188,AV188,AX188,AZ188,BB188,BD188,BF188,BH188,BJ188,BL188,BN188,BP188,BR188,BT188,BV188,BX188,BZ188,CB188,CD188,CF188,CH188,CJ188,CL188,CN188,CP188,CR188,CT188,CV188,CX188,CZ188,DB188,DD188,DF188,DH188,DJ188,DL188,DN188,DP188,DR188,DT188,DV188,DX188,DZ188,EB188,ED188,EF188)</f>
        <v>751705.78559999994</v>
      </c>
    </row>
    <row r="189" spans="1:140" s="160" customFormat="1" ht="15.75" hidden="1" customHeight="1" x14ac:dyDescent="0.25">
      <c r="A189" s="86"/>
      <c r="B189" s="132">
        <v>121</v>
      </c>
      <c r="C189" s="96" t="s">
        <v>537</v>
      </c>
      <c r="D189" s="186" t="s">
        <v>538</v>
      </c>
      <c r="E189" s="98">
        <v>16026</v>
      </c>
      <c r="F189" s="98">
        <v>16828</v>
      </c>
      <c r="G189" s="216">
        <v>0.89</v>
      </c>
      <c r="H189" s="100"/>
      <c r="I189" s="151">
        <v>1</v>
      </c>
      <c r="J189" s="267">
        <v>0.9</v>
      </c>
      <c r="K189" s="150">
        <v>1.4</v>
      </c>
      <c r="L189" s="150">
        <v>1.68</v>
      </c>
      <c r="M189" s="150">
        <v>2.23</v>
      </c>
      <c r="N189" s="153">
        <v>2.57</v>
      </c>
      <c r="O189" s="104"/>
      <c r="P189" s="105">
        <f>(O189/12*2*$E189*$G189*$I189*$K189*P$10)+(O189/12*10*$F189*$G189*$J189*$K189*P$10)</f>
        <v>0</v>
      </c>
      <c r="Q189" s="154"/>
      <c r="R189" s="105">
        <f>(Q189/12*2*$E189*$G189*$I189*$K189*R$10)+(Q189/12*10*$F189*$G189*$J189*$K189*R$10)</f>
        <v>0</v>
      </c>
      <c r="S189" s="106"/>
      <c r="T189" s="105">
        <f>(S189/12*2*$E189*$G189*$I189*$K189*T$10)+(S189/12*10*$F189*$G189*$J189*$K189*T$10)</f>
        <v>0</v>
      </c>
      <c r="U189" s="104"/>
      <c r="V189" s="105">
        <f>(U189/12*2*$E189*$G189*$I189*$K189*V$10)+(U189/12*10*$F189*$G189*$J189*$K189*V$10)</f>
        <v>0</v>
      </c>
      <c r="W189" s="104"/>
      <c r="X189" s="105">
        <f>(W189/12*2*$E189*$G189*$I189*$K189*X$10)+(W189/12*10*$F189*$G189*$J189*$K189*X$10)</f>
        <v>0</v>
      </c>
      <c r="Y189" s="104"/>
      <c r="Z189" s="105">
        <f>(Y189/12*2*$E189*$G189*$I189*$K189*Z$10)+(Y189/12*10*$F189*$G189*$J189*$K189*Z$10)</f>
        <v>0</v>
      </c>
      <c r="AA189" s="106"/>
      <c r="AB189" s="105">
        <f>(AA189/12*2*$E189*$G189*$I189*$K189*AB$10)+(AA189/12*10*$F189*$G189*$J189*$K189*AB$10)</f>
        <v>0</v>
      </c>
      <c r="AC189" s="106"/>
      <c r="AD189" s="105">
        <f>(AC189/12*2*$E189*$G189*$I189*$K189*AD$10)+(AC189/12*10*$F189*$G189*$J189*$K189*AD$10)</f>
        <v>0</v>
      </c>
      <c r="AE189" s="106"/>
      <c r="AF189" s="106">
        <f>SUM(AE189/12*2*$E189*$G189*$I189*$L189*$AF$10)+(AE189/12*10*$F189*$G189*$J189*$L189*$AF$10)</f>
        <v>0</v>
      </c>
      <c r="AG189" s="106"/>
      <c r="AH189" s="107">
        <f>SUM(AG189/12*2*$E189*$G189*$I189*$L189*$AH$10)+(AG189/12*10*$F189*$G189*$J189*$L189*$AH$10)</f>
        <v>0</v>
      </c>
      <c r="AI189" s="104"/>
      <c r="AJ189" s="105">
        <f>(AI189/12*2*$E189*$G189*$I189*$K189*AJ$10)+(AI189/12*10*$F189*$G189*$J189*$K189*AJ$10)</f>
        <v>0</v>
      </c>
      <c r="AK189" s="104"/>
      <c r="AL189" s="105">
        <f>(AK189/12*2*$E189*$G189*$I189*$K189*AL$10)+(AK189/12*10*$F189*$G189*$J189*$K189*AL$10)</f>
        <v>0</v>
      </c>
      <c r="AM189" s="104">
        <v>45</v>
      </c>
      <c r="AN189" s="105">
        <f>(AM189/12*2*$E189*$G189*$I189*$K189*AN$10)+(AM189/12*10*$F189*$G189*$J189*$K189*AN$10)</f>
        <v>857422.44</v>
      </c>
      <c r="AO189" s="104"/>
      <c r="AP189" s="105"/>
      <c r="AQ189" s="104"/>
      <c r="AR189" s="105">
        <f>(AQ189/12*2*$E189*$G189*$I189*$K189*AR$10)+(AQ189/12*10*$F189*$G189*$J189*$K189*AR$10)</f>
        <v>0</v>
      </c>
      <c r="AS189" s="104"/>
      <c r="AT189" s="105">
        <f>(AS189/12*2*$E189*$G189*$I189*$K189*AT$10)+(AS189/12*10*$F189*$G189*$J189*$K189*AT$10)</f>
        <v>0</v>
      </c>
      <c r="AU189" s="104"/>
      <c r="AV189" s="105">
        <f>(AU189/12*2*$E189*$G189*$I189*$K189*AV$10)+(AU189/12*10*$F189*$G189*$J189*$K189*AV$10)</f>
        <v>0</v>
      </c>
      <c r="AW189" s="104"/>
      <c r="AX189" s="105">
        <f>(AW189/12*2*$E189*$G189*$I189*$K189*AX$10)+(AW189/12*10*$F189*$G189*$J189*$K189*AX$10)</f>
        <v>0</v>
      </c>
      <c r="AY189" s="104"/>
      <c r="AZ189" s="105">
        <f>(AY189/12*2*$E189*$G189*$I189*$K189*AZ$10)+(AY189/12*10*$F189*$G189*$J189*$K189*AZ$10)</f>
        <v>0</v>
      </c>
      <c r="BA189" s="104"/>
      <c r="BB189" s="105">
        <f>(BA189/12*2*$E189*$G189*$I189*$K189*BB$10)+(BA189/12*10*$F189*$G189*$J189*$K189*BB$10)</f>
        <v>0</v>
      </c>
      <c r="BC189" s="104"/>
      <c r="BD189" s="105">
        <f>(BC189/12*2*$E189*$G189*$I189*$K189*BD$10)+(BC189/12*10*$F189*$G189*$J189*$K189*BD$10)</f>
        <v>0</v>
      </c>
      <c r="BE189" s="104"/>
      <c r="BF189" s="105">
        <f>(BE189/12*2*$E189*$G189*$I189*$K189*BF$10)+(BE189/12*10*$F189*$G189*$J189*$K189*BF$10)</f>
        <v>0</v>
      </c>
      <c r="BG189" s="104">
        <v>413</v>
      </c>
      <c r="BH189" s="105">
        <f>(BG189/12*2*$E189*$G189*$I189*$K189*BH$10)+(BG189/12*10*$F189*$G189*$J189*$K189*BH$10)</f>
        <v>7869232.6159999985</v>
      </c>
      <c r="BI189" s="104"/>
      <c r="BJ189" s="105">
        <f>(BI189/12*2*$E189*$G189*$I189*$K189*BJ$10)+(BI189/12*10*$F189*$G189*$J189*$K189*BJ$10)</f>
        <v>0</v>
      </c>
      <c r="BK189" s="104"/>
      <c r="BL189" s="105">
        <f>(BK189/12*2*$E189*$G189*$I189*$K189*BL$10)+(BK189/12*10*$F189*$G189*$J189*$K189*BL$10)</f>
        <v>0</v>
      </c>
      <c r="BM189" s="104"/>
      <c r="BN189" s="105">
        <f>(BM189/12*2*$E189*$G189*$I189*$K189*BN$10)+(BM189/12*10*$F189*$G189*$J189*$K189*BN$10)</f>
        <v>0</v>
      </c>
      <c r="BO189" s="109"/>
      <c r="BP189" s="105">
        <f>(BO189/12*2*$E189*$G189*$I189*$K189*BP$10)+(BO189/12*10*$F189*$G189*$J189*$K189*BP$10)</f>
        <v>0</v>
      </c>
      <c r="BQ189" s="104">
        <v>2</v>
      </c>
      <c r="BR189" s="105">
        <f>(BQ189/12*2*$E189*$G189*$I189*$K189*BR$10)+(BQ189/12*10*$F189*$G189*$J189*$K189*BR$10)</f>
        <v>38107.663999999997</v>
      </c>
      <c r="BS189" s="106"/>
      <c r="BT189" s="105">
        <f>(BS189/12*2*$E189*$G189*$I189*$K189*BT$10)+(BS189/12*10*$F189*$G189*$J189*$K189*BT$10)</f>
        <v>0</v>
      </c>
      <c r="BU189" s="104"/>
      <c r="BV189" s="105">
        <f>(BU189/12*2*$E189*$G189*$I189*$K189*BV$10)+(BU189/12*10*$F189*$G189*$J189*$K189*BV$10)</f>
        <v>0</v>
      </c>
      <c r="BW189" s="104"/>
      <c r="BX189" s="105">
        <f>(BW189/12*2*$E189*$G189*$I189*$K189*BX$10)+(BW189/12*10*$F189*$G189*$J189*$K189*BX$10)</f>
        <v>0</v>
      </c>
      <c r="BY189" s="104"/>
      <c r="BZ189" s="105">
        <f>(BY189/12*2*$E189*$G189*$I189*$K189*BZ$10)+(BY189/12*10*$F189*$G189*$J189*$K189*BZ$10)</f>
        <v>0</v>
      </c>
      <c r="CA189" s="104">
        <v>10</v>
      </c>
      <c r="CB189" s="105">
        <f>(CA189/12*2*$E189*$G189*$I189*$K189*CB$10)+(CA189/12*10*$F189*$G189*$J189*$K189*CB$10)</f>
        <v>190538.32</v>
      </c>
      <c r="CC189" s="106">
        <v>170</v>
      </c>
      <c r="CD189" s="107">
        <f>SUM(CC189/12*2*$E189*$G189*$I189*$L189*$CD$10)+(CC189/12*10*$F189*$G189*$J189*$L189*$CD$10)</f>
        <v>3886981.7279999992</v>
      </c>
      <c r="CE189" s="104"/>
      <c r="CF189" s="107">
        <f>SUM(CE189/12*2*$E189*$G189*$I189*$L189*CF$10)+(CE189/12*10*$F189*$G189*$J189*$L189*CF$10)</f>
        <v>0</v>
      </c>
      <c r="CG189" s="106"/>
      <c r="CH189" s="107">
        <f>SUM(CG189/12*2*$E189*$G189*$I189*$L189*CH$10)+(CG189/12*10*$F189*$G189*$J189*$L189*CH$10)</f>
        <v>0</v>
      </c>
      <c r="CI189" s="106">
        <v>5</v>
      </c>
      <c r="CJ189" s="107">
        <f>SUM(CI189/12*2*$E189*$G189*$I189*$L189*CJ$10)+(CI189/12*10*$F189*$G189*$J189*$L189*CJ$10)</f>
        <v>114322.992</v>
      </c>
      <c r="CK189" s="106"/>
      <c r="CL189" s="107"/>
      <c r="CM189" s="104"/>
      <c r="CN189" s="107">
        <f>SUM(CM189/12*2*$E189*$G189*$I189*$L189*CN$10)+(CM189/12*10*$F189*$G189*$J189*$L189*CN$10)</f>
        <v>0</v>
      </c>
      <c r="CO189" s="104"/>
      <c r="CP189" s="107">
        <f>SUM(CO189/12*2*$E189*$G189*$I189*$L189*CP$10)+(CO189/12*10*$F189*$G189*$J189*$L189*CP$10)</f>
        <v>0</v>
      </c>
      <c r="CQ189" s="106"/>
      <c r="CR189" s="107">
        <f>SUM(CQ189/12*2*$E189*$G189*$I189*$L189*CR$10)+(CQ189/12*10*$F189*$G189*$J189*$L189*CR$10)</f>
        <v>0</v>
      </c>
      <c r="CS189" s="104"/>
      <c r="CT189" s="107">
        <f>SUM(CS189/12*2*$E189*$G189*$I189*$L189*CT$10)+(CS189/12*10*$F189*$G189*$J189*$L189*CT$10)</f>
        <v>0</v>
      </c>
      <c r="CU189" s="104">
        <v>6</v>
      </c>
      <c r="CV189" s="107">
        <f>SUM(CU189/12*2*$E189*$G189*$I189*$L189*CV$10)+(CU189/12*10*$F189*$G189*$J189*$L189*CV$10)</f>
        <v>137187.59040000002</v>
      </c>
      <c r="CW189" s="104"/>
      <c r="CX189" s="107">
        <f>SUM(CW189/12*2*$E189*$G189*$I189*$L189*CX$10)+(CW189/12*10*$F189*$G189*$J189*$L189*CX$10)</f>
        <v>0</v>
      </c>
      <c r="CY189" s="104"/>
      <c r="CZ189" s="107">
        <f>SUM(CY189/12*2*$E189*$G189*$I189*$L189*CZ$10)+(CY189/12*10*$F189*$G189*$J189*$L189*CZ$10)</f>
        <v>0</v>
      </c>
      <c r="DA189" s="104"/>
      <c r="DB189" s="107">
        <f>SUM(DA189/12*2*$E189*$G189*$I189*$L189*DB$10)+(DA189/12*10*$F189*$G189*$J189*$L189*DB$10)</f>
        <v>0</v>
      </c>
      <c r="DC189" s="104"/>
      <c r="DD189" s="107">
        <f>SUM(DC189/12*2*$E189*$G189*$I189*$L189*DD$10)+(DC189/12*10*$F189*$G189*$J189*$L189*DD$10)</f>
        <v>0</v>
      </c>
      <c r="DE189" s="104"/>
      <c r="DF189" s="106">
        <f>SUM(DE189/12*2*$E189*$G189*$I189*$L189*DF$10)+(DE189/12*10*$F189*$G189*$J189*$L189*DF$10)</f>
        <v>0</v>
      </c>
      <c r="DG189" s="104"/>
      <c r="DH189" s="107">
        <f>SUM(DG189/12*2*$E189*$G189*$I189*$L189*DH$10)+(DG189/12*10*$F189*$G189*$J189*$L189*DH$10)</f>
        <v>0</v>
      </c>
      <c r="DI189" s="104"/>
      <c r="DJ189" s="107">
        <f>SUM(DI189/12*2*$E189*$G189*$I189*$M189*DJ$10)+(DI189/12*10*$F189*$G189*$J189*$M189*DJ$10)</f>
        <v>0</v>
      </c>
      <c r="DK189" s="104"/>
      <c r="DL189" s="107">
        <f>SUM(DK189/12*2*$E189*$G189*$I189*$N189*DL$10)+(DK189/12*10*$F189*$G189*$J189*$N189*DL$10)</f>
        <v>0</v>
      </c>
      <c r="DM189" s="125"/>
      <c r="DN189" s="105"/>
      <c r="DO189" s="104"/>
      <c r="DP189" s="105">
        <f>(DO189/12*2*$E189*$G189*$I189*$K189*DP$10)+(DO189/12*10*$F189*$G189*$J189*$K189*DP$10)</f>
        <v>0</v>
      </c>
      <c r="DQ189" s="104"/>
      <c r="DR189" s="107"/>
      <c r="DS189" s="104"/>
      <c r="DT189" s="106"/>
      <c r="DU189" s="104"/>
      <c r="DV189" s="105">
        <f>(DU189/12*2*$E189*$G189*$I189*$K189*DV$10)+(DU189/12*10*$F189*$G189*$J189*$K189*DV$10)</f>
        <v>0</v>
      </c>
      <c r="DW189" s="104"/>
      <c r="DX189" s="105"/>
      <c r="DY189" s="104"/>
      <c r="DZ189" s="106"/>
      <c r="EA189" s="110"/>
      <c r="EB189" s="110"/>
      <c r="EC189" s="125"/>
      <c r="ED189" s="106">
        <f>(EC189/12*2*$E189*$G189*$I189*$K189)+(EC189/12*10*$F189*$G189*$J189*$K189)</f>
        <v>0</v>
      </c>
      <c r="EE189" s="125"/>
      <c r="EF189" s="125"/>
      <c r="EG189" s="125"/>
      <c r="EH189" s="111"/>
      <c r="EI189" s="112">
        <f>SUM(O189,Q189,S189,U189,W189,Y189,AA189,AC189,AE189,AG189,AI189,AK189,AM189,AO189,AQ189,AS189,AU189,AW189,AY189,BA189,BC189,BE189,BG189,BI189,BK189,BM189,BO189,BQ189,BS189,BU189,BW189,BY189,CA189,CC189,CE189,CG189,CI189,CK189,CM189,CO189,CQ189,CS189,CU189,CW189,CY189,DA189,DC189,DE189,DG189,DI189,DK189,DM189,DO189,DQ189,DS189,DU189,DW189,DY189,EA189,EC189,EE189)</f>
        <v>651</v>
      </c>
      <c r="EJ189" s="112">
        <f>SUM(P189,R189,T189,V189,X189,Z189,AB189,AD189,AF189,AH189,AJ189,AL189,AN189,AP189,AR189,AT189,AV189,AX189,AZ189,BB189,BD189,BF189,BH189,BJ189,BL189,BN189,BP189,BR189,BT189,BV189,BX189,BZ189,CB189,CD189,CF189,CH189,CJ189,CL189,CN189,CP189,CR189,CT189,CV189,CX189,CZ189,DB189,DD189,DF189,DH189,DJ189,DL189,DN189,DP189,DR189,DT189,DV189,DX189,DZ189,EB189,ED189,EF189)</f>
        <v>13093793.350399999</v>
      </c>
    </row>
    <row r="190" spans="1:140" s="148" customFormat="1" ht="18.75" x14ac:dyDescent="0.25">
      <c r="A190" s="87">
        <v>23</v>
      </c>
      <c r="B190" s="87"/>
      <c r="C190" s="210" t="s">
        <v>539</v>
      </c>
      <c r="D190" s="185" t="s">
        <v>540</v>
      </c>
      <c r="E190" s="98">
        <v>16026</v>
      </c>
      <c r="F190" s="98">
        <v>16828</v>
      </c>
      <c r="G190" s="156"/>
      <c r="H190" s="100"/>
      <c r="I190" s="90"/>
      <c r="J190" s="266"/>
      <c r="K190" s="157">
        <v>1.4</v>
      </c>
      <c r="L190" s="157">
        <v>1.68</v>
      </c>
      <c r="M190" s="157">
        <v>2.23</v>
      </c>
      <c r="N190" s="147">
        <v>2.57</v>
      </c>
      <c r="O190" s="131">
        <f t="shared" ref="O190:BZ190" si="340">O191</f>
        <v>2</v>
      </c>
      <c r="P190" s="131">
        <f t="shared" si="340"/>
        <v>40302.779999999992</v>
      </c>
      <c r="Q190" s="131">
        <f t="shared" si="340"/>
        <v>0</v>
      </c>
      <c r="R190" s="131">
        <f t="shared" si="340"/>
        <v>0</v>
      </c>
      <c r="S190" s="131">
        <f t="shared" si="340"/>
        <v>0</v>
      </c>
      <c r="T190" s="131">
        <f t="shared" si="340"/>
        <v>0</v>
      </c>
      <c r="U190" s="131">
        <f t="shared" si="340"/>
        <v>0</v>
      </c>
      <c r="V190" s="131">
        <f t="shared" si="340"/>
        <v>0</v>
      </c>
      <c r="W190" s="131">
        <f t="shared" si="340"/>
        <v>0</v>
      </c>
      <c r="X190" s="131">
        <f t="shared" si="340"/>
        <v>0</v>
      </c>
      <c r="Y190" s="131">
        <f t="shared" si="340"/>
        <v>0</v>
      </c>
      <c r="Z190" s="131">
        <f t="shared" si="340"/>
        <v>0</v>
      </c>
      <c r="AA190" s="131">
        <f t="shared" si="340"/>
        <v>10</v>
      </c>
      <c r="AB190" s="131">
        <f t="shared" si="340"/>
        <v>201513.90000000002</v>
      </c>
      <c r="AC190" s="131">
        <f t="shared" si="340"/>
        <v>20</v>
      </c>
      <c r="AD190" s="131">
        <f t="shared" si="340"/>
        <v>403027.80000000005</v>
      </c>
      <c r="AE190" s="131">
        <f t="shared" si="340"/>
        <v>0</v>
      </c>
      <c r="AF190" s="131">
        <f t="shared" si="340"/>
        <v>0</v>
      </c>
      <c r="AG190" s="131">
        <f t="shared" si="340"/>
        <v>8</v>
      </c>
      <c r="AH190" s="131">
        <f t="shared" si="340"/>
        <v>193453.34399999998</v>
      </c>
      <c r="AI190" s="131">
        <f t="shared" si="340"/>
        <v>0</v>
      </c>
      <c r="AJ190" s="131">
        <f t="shared" si="340"/>
        <v>0</v>
      </c>
      <c r="AK190" s="131">
        <f t="shared" si="340"/>
        <v>100</v>
      </c>
      <c r="AL190" s="131">
        <f t="shared" si="340"/>
        <v>2015139.0000000002</v>
      </c>
      <c r="AM190" s="131">
        <f t="shared" si="340"/>
        <v>300</v>
      </c>
      <c r="AN190" s="131">
        <f t="shared" si="340"/>
        <v>6045417</v>
      </c>
      <c r="AO190" s="131">
        <f t="shared" si="340"/>
        <v>0</v>
      </c>
      <c r="AP190" s="131">
        <f t="shared" si="340"/>
        <v>0</v>
      </c>
      <c r="AQ190" s="131">
        <f t="shared" si="340"/>
        <v>5</v>
      </c>
      <c r="AR190" s="131">
        <f t="shared" si="340"/>
        <v>100756.95000000001</v>
      </c>
      <c r="AS190" s="131">
        <f t="shared" si="340"/>
        <v>15</v>
      </c>
      <c r="AT190" s="131">
        <f t="shared" si="340"/>
        <v>302270.84999999998</v>
      </c>
      <c r="AU190" s="131">
        <f t="shared" si="340"/>
        <v>2</v>
      </c>
      <c r="AV190" s="131">
        <f t="shared" si="340"/>
        <v>40302.779999999992</v>
      </c>
      <c r="AW190" s="131">
        <f t="shared" si="340"/>
        <v>0</v>
      </c>
      <c r="AX190" s="131">
        <f t="shared" si="340"/>
        <v>0</v>
      </c>
      <c r="AY190" s="131">
        <f t="shared" si="340"/>
        <v>16</v>
      </c>
      <c r="AZ190" s="131">
        <f t="shared" si="340"/>
        <v>322422.23999999993</v>
      </c>
      <c r="BA190" s="131">
        <f t="shared" si="340"/>
        <v>0</v>
      </c>
      <c r="BB190" s="131">
        <f t="shared" si="340"/>
        <v>0</v>
      </c>
      <c r="BC190" s="131">
        <f t="shared" si="340"/>
        <v>0</v>
      </c>
      <c r="BD190" s="131">
        <f t="shared" si="340"/>
        <v>0</v>
      </c>
      <c r="BE190" s="131">
        <f t="shared" si="340"/>
        <v>215</v>
      </c>
      <c r="BF190" s="131">
        <f t="shared" si="340"/>
        <v>4332548.8500000006</v>
      </c>
      <c r="BG190" s="131">
        <f t="shared" si="340"/>
        <v>159</v>
      </c>
      <c r="BH190" s="131">
        <f t="shared" si="340"/>
        <v>3204071.01</v>
      </c>
      <c r="BI190" s="131">
        <f t="shared" si="340"/>
        <v>293</v>
      </c>
      <c r="BJ190" s="131">
        <f t="shared" si="340"/>
        <v>5904357.2700000005</v>
      </c>
      <c r="BK190" s="131">
        <f t="shared" si="340"/>
        <v>366</v>
      </c>
      <c r="BL190" s="131">
        <f t="shared" si="340"/>
        <v>7375408.7400000002</v>
      </c>
      <c r="BM190" s="131">
        <f t="shared" si="340"/>
        <v>0</v>
      </c>
      <c r="BN190" s="131">
        <f t="shared" si="340"/>
        <v>0</v>
      </c>
      <c r="BO190" s="131">
        <f t="shared" si="340"/>
        <v>0</v>
      </c>
      <c r="BP190" s="131">
        <f t="shared" si="340"/>
        <v>0</v>
      </c>
      <c r="BQ190" s="131">
        <f t="shared" si="340"/>
        <v>7</v>
      </c>
      <c r="BR190" s="131">
        <f t="shared" si="340"/>
        <v>141059.73000000001</v>
      </c>
      <c r="BS190" s="131">
        <f t="shared" si="340"/>
        <v>3</v>
      </c>
      <c r="BT190" s="131">
        <f t="shared" si="340"/>
        <v>60454.169999999991</v>
      </c>
      <c r="BU190" s="131">
        <f t="shared" si="340"/>
        <v>56</v>
      </c>
      <c r="BV190" s="131">
        <f t="shared" si="340"/>
        <v>1128477.8400000001</v>
      </c>
      <c r="BW190" s="131">
        <f t="shared" si="340"/>
        <v>284</v>
      </c>
      <c r="BX190" s="131">
        <f t="shared" si="340"/>
        <v>5722994.7599999998</v>
      </c>
      <c r="BY190" s="131">
        <f t="shared" si="340"/>
        <v>92</v>
      </c>
      <c r="BZ190" s="131">
        <f t="shared" si="340"/>
        <v>1853927.88</v>
      </c>
      <c r="CA190" s="131">
        <f t="shared" ref="CA190:EJ190" si="341">CA191</f>
        <v>406</v>
      </c>
      <c r="CB190" s="131">
        <f t="shared" si="341"/>
        <v>8181464.3400000008</v>
      </c>
      <c r="CC190" s="131">
        <f t="shared" si="341"/>
        <v>120</v>
      </c>
      <c r="CD190" s="131">
        <f t="shared" si="341"/>
        <v>2901800.16</v>
      </c>
      <c r="CE190" s="131">
        <f t="shared" si="341"/>
        <v>0</v>
      </c>
      <c r="CF190" s="131">
        <f t="shared" si="341"/>
        <v>0</v>
      </c>
      <c r="CG190" s="131">
        <f t="shared" si="341"/>
        <v>30</v>
      </c>
      <c r="CH190" s="131">
        <f t="shared" si="341"/>
        <v>725450.04</v>
      </c>
      <c r="CI190" s="131">
        <f t="shared" si="341"/>
        <v>25</v>
      </c>
      <c r="CJ190" s="131">
        <f t="shared" si="341"/>
        <v>604541.70000000007</v>
      </c>
      <c r="CK190" s="131">
        <f t="shared" si="341"/>
        <v>0</v>
      </c>
      <c r="CL190" s="131">
        <f t="shared" si="341"/>
        <v>0</v>
      </c>
      <c r="CM190" s="131">
        <f t="shared" si="341"/>
        <v>0</v>
      </c>
      <c r="CN190" s="131">
        <f t="shared" si="341"/>
        <v>0</v>
      </c>
      <c r="CO190" s="131">
        <f t="shared" si="341"/>
        <v>10</v>
      </c>
      <c r="CP190" s="131">
        <f t="shared" si="341"/>
        <v>241816.68</v>
      </c>
      <c r="CQ190" s="131">
        <f t="shared" si="341"/>
        <v>42</v>
      </c>
      <c r="CR190" s="131">
        <f t="shared" si="341"/>
        <v>1015630.0559999999</v>
      </c>
      <c r="CS190" s="131">
        <f t="shared" si="341"/>
        <v>0</v>
      </c>
      <c r="CT190" s="131">
        <f t="shared" si="341"/>
        <v>0</v>
      </c>
      <c r="CU190" s="131">
        <f t="shared" si="341"/>
        <v>275</v>
      </c>
      <c r="CV190" s="131">
        <f t="shared" si="341"/>
        <v>6649958.7000000002</v>
      </c>
      <c r="CW190" s="131">
        <f t="shared" si="341"/>
        <v>22</v>
      </c>
      <c r="CX190" s="131">
        <f t="shared" si="341"/>
        <v>531996.69599999988</v>
      </c>
      <c r="CY190" s="131">
        <f t="shared" si="341"/>
        <v>47</v>
      </c>
      <c r="CZ190" s="131">
        <f t="shared" si="341"/>
        <v>1136538.3959999999</v>
      </c>
      <c r="DA190" s="131">
        <f t="shared" si="341"/>
        <v>4</v>
      </c>
      <c r="DB190" s="131">
        <f t="shared" si="341"/>
        <v>96726.671999999991</v>
      </c>
      <c r="DC190" s="131">
        <f t="shared" si="341"/>
        <v>0</v>
      </c>
      <c r="DD190" s="131">
        <f t="shared" si="341"/>
        <v>0</v>
      </c>
      <c r="DE190" s="131">
        <f t="shared" si="341"/>
        <v>10</v>
      </c>
      <c r="DF190" s="131">
        <f t="shared" si="341"/>
        <v>229959.16999999995</v>
      </c>
      <c r="DG190" s="131">
        <f t="shared" si="341"/>
        <v>4</v>
      </c>
      <c r="DH190" s="131">
        <f t="shared" si="341"/>
        <v>96726.671999999991</v>
      </c>
      <c r="DI190" s="131">
        <f t="shared" si="341"/>
        <v>3</v>
      </c>
      <c r="DJ190" s="131">
        <f t="shared" si="341"/>
        <v>96294.856499999994</v>
      </c>
      <c r="DK190" s="131">
        <f t="shared" si="341"/>
        <v>16</v>
      </c>
      <c r="DL190" s="131">
        <f t="shared" si="341"/>
        <v>591875.11199999996</v>
      </c>
      <c r="DM190" s="131">
        <f t="shared" si="341"/>
        <v>0</v>
      </c>
      <c r="DN190" s="131">
        <f t="shared" si="341"/>
        <v>0</v>
      </c>
      <c r="DO190" s="131">
        <f t="shared" si="341"/>
        <v>0</v>
      </c>
      <c r="DP190" s="131">
        <f t="shared" si="341"/>
        <v>0</v>
      </c>
      <c r="DQ190" s="131">
        <f t="shared" si="341"/>
        <v>0</v>
      </c>
      <c r="DR190" s="131">
        <f t="shared" si="341"/>
        <v>0</v>
      </c>
      <c r="DS190" s="131">
        <f t="shared" si="341"/>
        <v>0</v>
      </c>
      <c r="DT190" s="131">
        <f t="shared" si="341"/>
        <v>0</v>
      </c>
      <c r="DU190" s="131">
        <f t="shared" si="341"/>
        <v>0</v>
      </c>
      <c r="DV190" s="131">
        <f t="shared" si="341"/>
        <v>0</v>
      </c>
      <c r="DW190" s="131">
        <f t="shared" si="341"/>
        <v>0</v>
      </c>
      <c r="DX190" s="131">
        <f t="shared" si="341"/>
        <v>0</v>
      </c>
      <c r="DY190" s="131">
        <f t="shared" si="341"/>
        <v>0</v>
      </c>
      <c r="DZ190" s="131">
        <f t="shared" si="341"/>
        <v>0</v>
      </c>
      <c r="EA190" s="131">
        <f t="shared" si="341"/>
        <v>0</v>
      </c>
      <c r="EB190" s="131">
        <f t="shared" si="341"/>
        <v>0</v>
      </c>
      <c r="EC190" s="131">
        <f t="shared" si="341"/>
        <v>0</v>
      </c>
      <c r="ED190" s="131">
        <f t="shared" si="341"/>
        <v>0</v>
      </c>
      <c r="EE190" s="131">
        <f t="shared" si="341"/>
        <v>0</v>
      </c>
      <c r="EF190" s="131">
        <f t="shared" si="341"/>
        <v>0</v>
      </c>
      <c r="EG190" s="131"/>
      <c r="EH190" s="131"/>
      <c r="EI190" s="131">
        <f t="shared" si="341"/>
        <v>2967</v>
      </c>
      <c r="EJ190" s="131">
        <f t="shared" si="341"/>
        <v>62488686.144500017</v>
      </c>
    </row>
    <row r="191" spans="1:140" s="160" customFormat="1" ht="18.75" x14ac:dyDescent="0.25">
      <c r="A191" s="95"/>
      <c r="B191" s="132">
        <v>122</v>
      </c>
      <c r="C191" s="96" t="s">
        <v>541</v>
      </c>
      <c r="D191" s="184" t="s">
        <v>542</v>
      </c>
      <c r="E191" s="98">
        <v>16026</v>
      </c>
      <c r="F191" s="98">
        <v>16828</v>
      </c>
      <c r="G191" s="99">
        <v>0.9</v>
      </c>
      <c r="H191" s="100"/>
      <c r="I191" s="101">
        <v>1</v>
      </c>
      <c r="J191" s="267">
        <v>0.95</v>
      </c>
      <c r="K191" s="150">
        <v>1.4</v>
      </c>
      <c r="L191" s="150">
        <v>1.68</v>
      </c>
      <c r="M191" s="150">
        <v>2.23</v>
      </c>
      <c r="N191" s="153">
        <v>2.57</v>
      </c>
      <c r="O191" s="104">
        <v>2</v>
      </c>
      <c r="P191" s="105">
        <f>(O191/12*2*$E191*$G191*$I191*$K191*P$10)+(O191/12*10*$F191*$G191*$J191*$K191*P$10)</f>
        <v>40302.779999999992</v>
      </c>
      <c r="Q191" s="154"/>
      <c r="R191" s="105">
        <f>(Q191/12*2*$E191*$G191*$I191*$K191*R$10)+(Q191/12*10*$F191*$G191*$J191*$K191*R$10)</f>
        <v>0</v>
      </c>
      <c r="S191" s="106"/>
      <c r="T191" s="105">
        <f>(S191/12*2*$E191*$G191*$I191*$K191*T$10)+(S191/12*10*$F191*$G191*$J191*$K191*T$10)</f>
        <v>0</v>
      </c>
      <c r="U191" s="104"/>
      <c r="V191" s="105">
        <f>(U191/12*2*$E191*$G191*$I191*$K191*V$10)+(U191/12*10*$F191*$G191*$J191*$K191*V$10)</f>
        <v>0</v>
      </c>
      <c r="W191" s="104"/>
      <c r="X191" s="105">
        <f>(W191/12*2*$E191*$G191*$I191*$K191*X$10)+(W191/12*10*$F191*$G191*$J191*$K191*X$10)</f>
        <v>0</v>
      </c>
      <c r="Y191" s="104"/>
      <c r="Z191" s="105">
        <f>(Y191/12*2*$E191*$G191*$I191*$K191*Z$10)+(Y191/12*10*$F191*$G191*$J191*$K191*Z$10)</f>
        <v>0</v>
      </c>
      <c r="AA191" s="106">
        <v>10</v>
      </c>
      <c r="AB191" s="105">
        <f>(AA191/12*2*$E191*$G191*$I191*$K191*AB$10)+(AA191/12*10*$F191*$G191*$J191*$K191*AB$10)</f>
        <v>201513.90000000002</v>
      </c>
      <c r="AC191" s="106">
        <v>20</v>
      </c>
      <c r="AD191" s="105">
        <f>(AC191/12*2*$E191*$G191*$I191*$K191*AD$10)+(AC191/12*10*$F191*$G191*$J191*$K191*AD$10)</f>
        <v>403027.80000000005</v>
      </c>
      <c r="AE191" s="106"/>
      <c r="AF191" s="106">
        <f>SUM(AE191/12*2*$E191*$G191*$I191*$L191*$AF$10)+(AE191/12*10*$F191*$G191*$J191*$L191*$AF$10)</f>
        <v>0</v>
      </c>
      <c r="AG191" s="106">
        <v>8</v>
      </c>
      <c r="AH191" s="107">
        <f>SUM(AG191/12*2*$E191*$G191*$I191*$L191*$AH$10)+(AG191/12*10*$F191*$G191*$J191*$L191*$AH$10)</f>
        <v>193453.34399999998</v>
      </c>
      <c r="AI191" s="104"/>
      <c r="AJ191" s="105">
        <f>(AI191/12*2*$E191*$G191*$I191*$K191*AJ$10)+(AI191/12*10*$F191*$G191*$J191*$K191*AJ$10)</f>
        <v>0</v>
      </c>
      <c r="AK191" s="104">
        <v>100</v>
      </c>
      <c r="AL191" s="105">
        <f>(AK191/12*2*$E191*$G191*$I191*$K191*AL$10)+(AK191/12*10*$F191*$G191*$J191*$K191*AL$10)</f>
        <v>2015139.0000000002</v>
      </c>
      <c r="AM191" s="104">
        <v>300</v>
      </c>
      <c r="AN191" s="105">
        <f>(AM191/12*2*$E191*$G191*$I191*$K191*AN$10)+(AM191/12*10*$F191*$G191*$J191*$K191*AN$10)</f>
        <v>6045417</v>
      </c>
      <c r="AO191" s="104"/>
      <c r="AP191" s="105"/>
      <c r="AQ191" s="104">
        <v>5</v>
      </c>
      <c r="AR191" s="105">
        <f>(AQ191/12*2*$E191*$G191*$I191*$K191*AR$10)+(AQ191/12*10*$F191*$G191*$J191*$K191*AR$10)</f>
        <v>100756.95000000001</v>
      </c>
      <c r="AS191" s="104">
        <v>15</v>
      </c>
      <c r="AT191" s="105">
        <f>(AS191/12*2*$E191*$G191*$I191*$K191*AT$10)+(AS191/12*10*$F191*$G191*$J191*$K191*AT$10)</f>
        <v>302270.84999999998</v>
      </c>
      <c r="AU191" s="104">
        <v>2</v>
      </c>
      <c r="AV191" s="105">
        <f>(AU191/12*2*$E191*$G191*$I191*$K191*AV$10)+(AU191/12*10*$F191*$G191*$J191*$K191*AV$10)</f>
        <v>40302.779999999992</v>
      </c>
      <c r="AW191" s="104"/>
      <c r="AX191" s="105">
        <f>(AW191/12*2*$E191*$G191*$I191*$K191*AX$10)+(AW191/12*10*$F191*$G191*$J191*$K191*AX$10)</f>
        <v>0</v>
      </c>
      <c r="AY191" s="104">
        <v>16</v>
      </c>
      <c r="AZ191" s="105">
        <f>(AY191/12*2*$E191*$G191*$I191*$K191*AZ$10)+(AY191/12*10*$F191*$G191*$J191*$K191*AZ$10)</f>
        <v>322422.23999999993</v>
      </c>
      <c r="BA191" s="104"/>
      <c r="BB191" s="105">
        <f>(BA191/12*2*$E191*$G191*$I191*$K191*BB$10)+(BA191/12*10*$F191*$G191*$J191*$K191*BB$10)</f>
        <v>0</v>
      </c>
      <c r="BC191" s="104"/>
      <c r="BD191" s="105">
        <f>(BC191/12*2*$E191*$G191*$I191*$K191*BD$10)+(BC191/12*10*$F191*$G191*$J191*$K191*BD$10)</f>
        <v>0</v>
      </c>
      <c r="BE191" s="104">
        <f>200+15</f>
        <v>215</v>
      </c>
      <c r="BF191" s="105">
        <f>(BE191/12*2*$E191*$G191*$I191*$K191*BF$10)+(BE191/12*10*$F191*$G191*$J191*$K191*BF$10)</f>
        <v>4332548.8500000006</v>
      </c>
      <c r="BG191" s="104">
        <v>159</v>
      </c>
      <c r="BH191" s="105">
        <f>(BG191/12*2*$E191*$G191*$I191*$K191*BH$10)+(BG191/12*10*$F191*$G191*$J191*$K191*BH$10)</f>
        <v>3204071.01</v>
      </c>
      <c r="BI191" s="104">
        <v>293</v>
      </c>
      <c r="BJ191" s="105">
        <f>(BI191/12*2*$E191*$G191*$I191*$K191*BJ$10)+(BI191/12*10*$F191*$G191*$J191*$K191*BJ$10)</f>
        <v>5904357.2700000005</v>
      </c>
      <c r="BK191" s="104">
        <v>366</v>
      </c>
      <c r="BL191" s="105">
        <f>(BK191/12*2*$E191*$G191*$I191*$K191*BL$10)+(BK191/12*10*$F191*$G191*$J191*$K191*BL$10)</f>
        <v>7375408.7400000002</v>
      </c>
      <c r="BM191" s="104"/>
      <c r="BN191" s="105">
        <f>(BM191/12*2*$E191*$G191*$I191*$K191*BN$10)+(BM191/12*10*$F191*$G191*$J191*$K191*BN$10)</f>
        <v>0</v>
      </c>
      <c r="BO191" s="109"/>
      <c r="BP191" s="105">
        <f>(BO191/12*2*$E191*$G191*$I191*$K191*BP$10)+(BO191/12*10*$F191*$G191*$J191*$K191*BP$10)</f>
        <v>0</v>
      </c>
      <c r="BQ191" s="104">
        <v>7</v>
      </c>
      <c r="BR191" s="105">
        <f>(BQ191/12*2*$E191*$G191*$I191*$K191*BR$10)+(BQ191/12*10*$F191*$G191*$J191*$K191*BR$10)</f>
        <v>141059.73000000001</v>
      </c>
      <c r="BS191" s="106">
        <v>3</v>
      </c>
      <c r="BT191" s="105">
        <f>(BS191/12*2*$E191*$G191*$I191*$K191*BT$10)+(BS191/12*10*$F191*$G191*$J191*$K191*BT$10)</f>
        <v>60454.169999999991</v>
      </c>
      <c r="BU191" s="104">
        <v>56</v>
      </c>
      <c r="BV191" s="105">
        <f>(BU191/12*2*$E191*$G191*$I191*$K191*BV$10)+(BU191/12*10*$F191*$G191*$J191*$K191*BV$10)</f>
        <v>1128477.8400000001</v>
      </c>
      <c r="BW191" s="104">
        <v>284</v>
      </c>
      <c r="BX191" s="105">
        <f>(BW191/12*2*$E191*$G191*$I191*$K191*BX$10)+(BW191/12*10*$F191*$G191*$J191*$K191*BX$10)</f>
        <v>5722994.7599999998</v>
      </c>
      <c r="BY191" s="104">
        <v>92</v>
      </c>
      <c r="BZ191" s="105">
        <f>(BY191/12*2*$E191*$G191*$I191*$K191*BZ$10)+(BY191/12*10*$F191*$G191*$J191*$K191*BZ$10)</f>
        <v>1853927.88</v>
      </c>
      <c r="CA191" s="104">
        <v>406</v>
      </c>
      <c r="CB191" s="105">
        <f>(CA191/12*2*$E191*$G191*$I191*$K191*CB$10)+(CA191/12*10*$F191*$G191*$J191*$K191*CB$10)</f>
        <v>8181464.3400000008</v>
      </c>
      <c r="CC191" s="106">
        <v>120</v>
      </c>
      <c r="CD191" s="107">
        <f>SUM(CC191/12*2*$E191*$G191*$I191*$L191*$CD$10)+(CC191/12*10*$F191*$G191*$J191*$L191*$CD$10)</f>
        <v>2901800.16</v>
      </c>
      <c r="CE191" s="104"/>
      <c r="CF191" s="107">
        <f>SUM(CE191/12*2*$E191*$G191*$I191*$L191*CF$10)+(CE191/12*10*$F191*$G191*$J191*$L191*CF$10)</f>
        <v>0</v>
      </c>
      <c r="CG191" s="106">
        <v>30</v>
      </c>
      <c r="CH191" s="107">
        <f>SUM(CG191/12*2*$E191*$G191*$I191*$L191*CH$10)+(CG191/12*10*$F191*$G191*$J191*$L191*CH$10)</f>
        <v>725450.04</v>
      </c>
      <c r="CI191" s="198">
        <v>25</v>
      </c>
      <c r="CJ191" s="107">
        <f>SUM(CI191/12*2*$E191*$G191*$I191*$L191*CJ$10)+(CI191/12*10*$F191*$G191*$J191*$L191*CJ$10)</f>
        <v>604541.70000000007</v>
      </c>
      <c r="CK191" s="106"/>
      <c r="CL191" s="107"/>
      <c r="CM191" s="104"/>
      <c r="CN191" s="107">
        <f>SUM(CM191/12*2*$E191*$G191*$I191*$L191*CN$10)+(CM191/12*10*$F191*$G191*$J191*$L191*CN$10)</f>
        <v>0</v>
      </c>
      <c r="CO191" s="104">
        <v>10</v>
      </c>
      <c r="CP191" s="107">
        <f>SUM(CO191/12*2*$E191*$G191*$I191*$L191*CP$10)+(CO191/12*10*$F191*$G191*$J191*$L191*CP$10)</f>
        <v>241816.68</v>
      </c>
      <c r="CQ191" s="106">
        <v>42</v>
      </c>
      <c r="CR191" s="107">
        <f>SUM(CQ191/12*2*$E191*$G191*$I191*$L191*CR$10)+(CQ191/12*10*$F191*$G191*$J191*$L191*CR$10)</f>
        <v>1015630.0559999999</v>
      </c>
      <c r="CS191" s="104"/>
      <c r="CT191" s="107">
        <f>SUM(CS191/12*2*$E191*$G191*$I191*$L191*CT$10)+(CS191/12*10*$F191*$G191*$J191*$L191*CT$10)</f>
        <v>0</v>
      </c>
      <c r="CU191" s="104">
        <v>275</v>
      </c>
      <c r="CV191" s="107">
        <f>SUM(CU191/12*2*$E191*$G191*$I191*$L191*CV$10)+(CU191/12*10*$F191*$G191*$J191*$L191*CV$10)</f>
        <v>6649958.7000000002</v>
      </c>
      <c r="CW191" s="104">
        <v>22</v>
      </c>
      <c r="CX191" s="107">
        <f>SUM(CW191/12*2*$E191*$G191*$I191*$L191*CX$10)+(CW191/12*10*$F191*$G191*$J191*$L191*CX$10)</f>
        <v>531996.69599999988</v>
      </c>
      <c r="CY191" s="104">
        <v>47</v>
      </c>
      <c r="CZ191" s="107">
        <f>SUM(CY191/12*2*$E191*$G191*$I191*$L191*CZ$10)+(CY191/12*10*$F191*$G191*$J191*$L191*CZ$10)</f>
        <v>1136538.3959999999</v>
      </c>
      <c r="DA191" s="104">
        <v>4</v>
      </c>
      <c r="DB191" s="107">
        <f>SUM(DA191/12*2*$E191*$G191*$I191*$L191*DB$10)+(DA191/12*10*$F191*$G191*$J191*$L191*DB$10)</f>
        <v>96726.671999999991</v>
      </c>
      <c r="DC191" s="104"/>
      <c r="DD191" s="107">
        <f>SUM(DC191/12*2*$E191*$G191*$I191*$L191*DD$10)+(DC191/12*10*$F191*$G191*$J191*$L191*DD$10)</f>
        <v>0</v>
      </c>
      <c r="DE191" s="104">
        <v>10</v>
      </c>
      <c r="DF191" s="106">
        <v>229959.16999999995</v>
      </c>
      <c r="DG191" s="104">
        <v>4</v>
      </c>
      <c r="DH191" s="107">
        <f>SUM(DG191/12*2*$E191*$G191*$I191*$L191*DH$10)+(DG191/12*10*$F191*$G191*$J191*$L191*DH$10)</f>
        <v>96726.671999999991</v>
      </c>
      <c r="DI191" s="104">
        <v>3</v>
      </c>
      <c r="DJ191" s="107">
        <f>SUM(DI191/12*2*$E191*$G191*$I191*$M191*DJ$10)+(DI191/12*10*$F191*$G191*$J191*$M191*DJ$10)</f>
        <v>96294.856499999994</v>
      </c>
      <c r="DK191" s="104">
        <v>16</v>
      </c>
      <c r="DL191" s="107">
        <f>SUM(DK191/12*2*$E191*$G191*$I191*$N191*DL$10)+(DK191/12*10*$F191*$G191*$J191*$N191*DL$10)</f>
        <v>591875.11199999996</v>
      </c>
      <c r="DM191" s="125"/>
      <c r="DN191" s="105"/>
      <c r="DO191" s="104"/>
      <c r="DP191" s="105">
        <f>(DO191/12*2*$E191*$G191*$I191*$K191*DP$10)+(DO191/12*10*$F191*$G191*$J191*$K191*DP$10)</f>
        <v>0</v>
      </c>
      <c r="DQ191" s="104"/>
      <c r="DR191" s="107"/>
      <c r="DS191" s="104"/>
      <c r="DT191" s="106"/>
      <c r="DU191" s="104"/>
      <c r="DV191" s="105">
        <f>(DU191/12*2*$E191*$G191*$I191*$K191*DV$10)+(DU191/12*10*$F191*$G191*$J191*$K191*DV$10)</f>
        <v>0</v>
      </c>
      <c r="DW191" s="104"/>
      <c r="DX191" s="105"/>
      <c r="DY191" s="104"/>
      <c r="DZ191" s="106"/>
      <c r="EA191" s="110"/>
      <c r="EB191" s="110"/>
      <c r="EC191" s="104"/>
      <c r="ED191" s="106">
        <f>(EC191/12*2*$E191*$G191*$I191*$K191)+(EC191/12*10*$F191*$G191*$J191*$K191)</f>
        <v>0</v>
      </c>
      <c r="EE191" s="104"/>
      <c r="EF191" s="104"/>
      <c r="EG191" s="104"/>
      <c r="EH191" s="111"/>
      <c r="EI191" s="112">
        <f>SUM(O191,Q191,S191,U191,W191,Y191,AA191,AC191,AE191,AG191,AI191,AK191,AM191,AO191,AQ191,AS191,AU191,AW191,AY191,BA191,BC191,BE191,BG191,BI191,BK191,BM191,BO191,BQ191,BS191,BU191,BW191,BY191,CA191,CC191,CE191,CG191,CI191,CK191,CM191,CO191,CQ191,CS191,CU191,CW191,CY191,DA191,DC191,DE191,DG191,DI191,DK191,DM191,DO191,DQ191,DS191,DU191,DW191,DY191,EA191,EC191,EE191)</f>
        <v>2967</v>
      </c>
      <c r="EJ191" s="112">
        <f>SUM(P191,R191,T191,V191,X191,Z191,AB191,AD191,AF191,AH191,AJ191,AL191,AN191,AP191,AR191,AT191,AV191,AX191,AZ191,BB191,BD191,BF191,BH191,BJ191,BL191,BN191,BP191,BR191,BT191,BV191,BX191,BZ191,CB191,CD191,CF191,CH191,CJ191,CL191,CN191,CP191,CR191,CT191,CV191,CX191,CZ191,DB191,DD191,DF191,DH191,DJ191,DL191,DN191,DP191,DR191,DT191,DV191,DX191,DZ191,EB191,ED191,EF191)</f>
        <v>62488686.144500017</v>
      </c>
    </row>
    <row r="192" spans="1:140" s="148" customFormat="1" ht="18.75" x14ac:dyDescent="0.25">
      <c r="A192" s="87">
        <v>24</v>
      </c>
      <c r="B192" s="87"/>
      <c r="C192" s="210" t="s">
        <v>543</v>
      </c>
      <c r="D192" s="185" t="s">
        <v>544</v>
      </c>
      <c r="E192" s="98">
        <v>16026</v>
      </c>
      <c r="F192" s="98">
        <v>16828</v>
      </c>
      <c r="G192" s="156"/>
      <c r="H192" s="100"/>
      <c r="I192" s="90"/>
      <c r="J192" s="266"/>
      <c r="K192" s="157">
        <v>1.4</v>
      </c>
      <c r="L192" s="157">
        <v>1.68</v>
      </c>
      <c r="M192" s="157">
        <v>2.23</v>
      </c>
      <c r="N192" s="147">
        <v>2.57</v>
      </c>
      <c r="O192" s="131">
        <f t="shared" ref="O192:BZ192" si="342">O193</f>
        <v>5</v>
      </c>
      <c r="P192" s="131">
        <f t="shared" si="342"/>
        <v>163450.16333333333</v>
      </c>
      <c r="Q192" s="131">
        <f t="shared" si="342"/>
        <v>0</v>
      </c>
      <c r="R192" s="131">
        <f t="shared" si="342"/>
        <v>0</v>
      </c>
      <c r="S192" s="131">
        <f t="shared" si="342"/>
        <v>0</v>
      </c>
      <c r="T192" s="131">
        <f t="shared" si="342"/>
        <v>0</v>
      </c>
      <c r="U192" s="131">
        <f t="shared" si="342"/>
        <v>0</v>
      </c>
      <c r="V192" s="131">
        <f t="shared" si="342"/>
        <v>0</v>
      </c>
      <c r="W192" s="131">
        <f t="shared" si="342"/>
        <v>0</v>
      </c>
      <c r="X192" s="131">
        <f t="shared" si="342"/>
        <v>0</v>
      </c>
      <c r="Y192" s="131">
        <f t="shared" si="342"/>
        <v>0</v>
      </c>
      <c r="Z192" s="131">
        <f t="shared" si="342"/>
        <v>0</v>
      </c>
      <c r="AA192" s="131">
        <f t="shared" si="342"/>
        <v>39</v>
      </c>
      <c r="AB192" s="131">
        <f t="shared" si="342"/>
        <v>1274911.2739999997</v>
      </c>
      <c r="AC192" s="131">
        <f t="shared" si="342"/>
        <v>15</v>
      </c>
      <c r="AD192" s="131">
        <f t="shared" si="342"/>
        <v>490350.49</v>
      </c>
      <c r="AE192" s="131">
        <f t="shared" si="342"/>
        <v>0</v>
      </c>
      <c r="AF192" s="131">
        <f t="shared" si="342"/>
        <v>0</v>
      </c>
      <c r="AG192" s="131">
        <f t="shared" si="342"/>
        <v>1</v>
      </c>
      <c r="AH192" s="131">
        <f t="shared" si="342"/>
        <v>39228.039199999992</v>
      </c>
      <c r="AI192" s="131">
        <f t="shared" si="342"/>
        <v>0</v>
      </c>
      <c r="AJ192" s="131">
        <f t="shared" si="342"/>
        <v>0</v>
      </c>
      <c r="AK192" s="131">
        <f t="shared" si="342"/>
        <v>0</v>
      </c>
      <c r="AL192" s="131">
        <f t="shared" si="342"/>
        <v>0</v>
      </c>
      <c r="AM192" s="131">
        <f t="shared" si="342"/>
        <v>0</v>
      </c>
      <c r="AN192" s="131">
        <f t="shared" si="342"/>
        <v>0</v>
      </c>
      <c r="AO192" s="131">
        <f t="shared" si="342"/>
        <v>0</v>
      </c>
      <c r="AP192" s="131">
        <f t="shared" si="342"/>
        <v>0</v>
      </c>
      <c r="AQ192" s="131">
        <f t="shared" si="342"/>
        <v>0</v>
      </c>
      <c r="AR192" s="131">
        <f t="shared" si="342"/>
        <v>0</v>
      </c>
      <c r="AS192" s="131">
        <f t="shared" si="342"/>
        <v>80</v>
      </c>
      <c r="AT192" s="131">
        <f t="shared" si="342"/>
        <v>2615202.6133333333</v>
      </c>
      <c r="AU192" s="131">
        <f t="shared" si="342"/>
        <v>0</v>
      </c>
      <c r="AV192" s="131">
        <f t="shared" si="342"/>
        <v>0</v>
      </c>
      <c r="AW192" s="131">
        <f t="shared" si="342"/>
        <v>0</v>
      </c>
      <c r="AX192" s="131">
        <f t="shared" si="342"/>
        <v>0</v>
      </c>
      <c r="AY192" s="131">
        <f t="shared" si="342"/>
        <v>50</v>
      </c>
      <c r="AZ192" s="131">
        <f t="shared" si="342"/>
        <v>1634501.6333333331</v>
      </c>
      <c r="BA192" s="131">
        <f t="shared" si="342"/>
        <v>0</v>
      </c>
      <c r="BB192" s="131">
        <f t="shared" si="342"/>
        <v>0</v>
      </c>
      <c r="BC192" s="131">
        <f t="shared" si="342"/>
        <v>3</v>
      </c>
      <c r="BD192" s="131">
        <f t="shared" si="342"/>
        <v>98070.097999999984</v>
      </c>
      <c r="BE192" s="131">
        <f t="shared" si="342"/>
        <v>0</v>
      </c>
      <c r="BF192" s="131">
        <f t="shared" si="342"/>
        <v>0</v>
      </c>
      <c r="BG192" s="131">
        <f t="shared" si="342"/>
        <v>0</v>
      </c>
      <c r="BH192" s="131">
        <f t="shared" si="342"/>
        <v>0</v>
      </c>
      <c r="BI192" s="131">
        <f t="shared" si="342"/>
        <v>0</v>
      </c>
      <c r="BJ192" s="131">
        <f t="shared" si="342"/>
        <v>0</v>
      </c>
      <c r="BK192" s="131">
        <f t="shared" si="342"/>
        <v>0</v>
      </c>
      <c r="BL192" s="131">
        <f t="shared" si="342"/>
        <v>0</v>
      </c>
      <c r="BM192" s="131">
        <f t="shared" si="342"/>
        <v>1</v>
      </c>
      <c r="BN192" s="131">
        <f t="shared" si="342"/>
        <v>32690.032666666659</v>
      </c>
      <c r="BO192" s="131">
        <f t="shared" si="342"/>
        <v>0</v>
      </c>
      <c r="BP192" s="131">
        <f t="shared" si="342"/>
        <v>0</v>
      </c>
      <c r="BQ192" s="131">
        <f t="shared" si="342"/>
        <v>2</v>
      </c>
      <c r="BR192" s="131">
        <f t="shared" si="342"/>
        <v>65380.065333333318</v>
      </c>
      <c r="BS192" s="131">
        <f t="shared" si="342"/>
        <v>103</v>
      </c>
      <c r="BT192" s="131">
        <f t="shared" si="342"/>
        <v>3367073.3646666664</v>
      </c>
      <c r="BU192" s="131">
        <f t="shared" si="342"/>
        <v>2</v>
      </c>
      <c r="BV192" s="131">
        <f t="shared" si="342"/>
        <v>65380.065333333318</v>
      </c>
      <c r="BW192" s="131">
        <f t="shared" si="342"/>
        <v>3</v>
      </c>
      <c r="BX192" s="131">
        <f t="shared" si="342"/>
        <v>98070.097999999984</v>
      </c>
      <c r="BY192" s="131">
        <f t="shared" si="342"/>
        <v>7</v>
      </c>
      <c r="BZ192" s="131">
        <f t="shared" si="342"/>
        <v>228830.22866666666</v>
      </c>
      <c r="CA192" s="131">
        <f t="shared" ref="CA192:EJ192" si="343">CA193</f>
        <v>21</v>
      </c>
      <c r="CB192" s="131">
        <f t="shared" si="343"/>
        <v>686490.68599999987</v>
      </c>
      <c r="CC192" s="131">
        <f t="shared" si="343"/>
        <v>8</v>
      </c>
      <c r="CD192" s="131">
        <f t="shared" si="343"/>
        <v>313824.31359999994</v>
      </c>
      <c r="CE192" s="131">
        <f t="shared" si="343"/>
        <v>0</v>
      </c>
      <c r="CF192" s="131">
        <f t="shared" si="343"/>
        <v>0</v>
      </c>
      <c r="CG192" s="131">
        <f t="shared" si="343"/>
        <v>0</v>
      </c>
      <c r="CH192" s="131">
        <f t="shared" si="343"/>
        <v>0</v>
      </c>
      <c r="CI192" s="131">
        <f>CI193</f>
        <v>0</v>
      </c>
      <c r="CJ192" s="131">
        <f t="shared" si="343"/>
        <v>0</v>
      </c>
      <c r="CK192" s="131">
        <f>CK193</f>
        <v>0</v>
      </c>
      <c r="CL192" s="131">
        <f t="shared" si="343"/>
        <v>0</v>
      </c>
      <c r="CM192" s="131">
        <f>CM193</f>
        <v>0</v>
      </c>
      <c r="CN192" s="131">
        <f t="shared" si="343"/>
        <v>0</v>
      </c>
      <c r="CO192" s="131">
        <f t="shared" si="343"/>
        <v>3</v>
      </c>
      <c r="CP192" s="131">
        <f t="shared" si="343"/>
        <v>117684.11759999998</v>
      </c>
      <c r="CQ192" s="131">
        <f t="shared" si="343"/>
        <v>6</v>
      </c>
      <c r="CR192" s="131">
        <f t="shared" si="343"/>
        <v>235368.23519999997</v>
      </c>
      <c r="CS192" s="131">
        <f t="shared" si="343"/>
        <v>138</v>
      </c>
      <c r="CT192" s="131">
        <f t="shared" si="343"/>
        <v>5413469.409599999</v>
      </c>
      <c r="CU192" s="131">
        <f t="shared" si="343"/>
        <v>12</v>
      </c>
      <c r="CV192" s="131">
        <f t="shared" si="343"/>
        <v>470736.47039999993</v>
      </c>
      <c r="CW192" s="131">
        <f t="shared" si="343"/>
        <v>14</v>
      </c>
      <c r="CX192" s="131">
        <f t="shared" si="343"/>
        <v>549192.54879999999</v>
      </c>
      <c r="CY192" s="131">
        <f t="shared" si="343"/>
        <v>13</v>
      </c>
      <c r="CZ192" s="131">
        <f t="shared" si="343"/>
        <v>509964.50959999993</v>
      </c>
      <c r="DA192" s="131">
        <f t="shared" si="343"/>
        <v>4</v>
      </c>
      <c r="DB192" s="131">
        <f t="shared" si="343"/>
        <v>156912.15679999997</v>
      </c>
      <c r="DC192" s="131">
        <f t="shared" si="343"/>
        <v>0</v>
      </c>
      <c r="DD192" s="131">
        <f t="shared" si="343"/>
        <v>0</v>
      </c>
      <c r="DE192" s="131">
        <f t="shared" si="343"/>
        <v>6</v>
      </c>
      <c r="DF192" s="131">
        <f t="shared" si="343"/>
        <v>117635.79000000001</v>
      </c>
      <c r="DG192" s="131">
        <f t="shared" si="343"/>
        <v>1</v>
      </c>
      <c r="DH192" s="131">
        <f t="shared" si="343"/>
        <v>39228.039199999992</v>
      </c>
      <c r="DI192" s="131">
        <f t="shared" si="343"/>
        <v>0</v>
      </c>
      <c r="DJ192" s="131">
        <f t="shared" si="343"/>
        <v>0</v>
      </c>
      <c r="DK192" s="131">
        <f t="shared" si="343"/>
        <v>0</v>
      </c>
      <c r="DL192" s="131">
        <f t="shared" si="343"/>
        <v>0</v>
      </c>
      <c r="DM192" s="131">
        <f t="shared" si="343"/>
        <v>0</v>
      </c>
      <c r="DN192" s="131">
        <f t="shared" si="343"/>
        <v>0</v>
      </c>
      <c r="DO192" s="131">
        <f t="shared" si="343"/>
        <v>0</v>
      </c>
      <c r="DP192" s="131">
        <f t="shared" si="343"/>
        <v>0</v>
      </c>
      <c r="DQ192" s="131">
        <f t="shared" si="343"/>
        <v>0</v>
      </c>
      <c r="DR192" s="131">
        <f t="shared" si="343"/>
        <v>0</v>
      </c>
      <c r="DS192" s="131">
        <f t="shared" si="343"/>
        <v>0</v>
      </c>
      <c r="DT192" s="131">
        <f t="shared" si="343"/>
        <v>0</v>
      </c>
      <c r="DU192" s="131">
        <f t="shared" si="343"/>
        <v>0</v>
      </c>
      <c r="DV192" s="131">
        <f t="shared" si="343"/>
        <v>0</v>
      </c>
      <c r="DW192" s="131">
        <f t="shared" si="343"/>
        <v>0</v>
      </c>
      <c r="DX192" s="131">
        <f t="shared" si="343"/>
        <v>0</v>
      </c>
      <c r="DY192" s="131">
        <f t="shared" si="343"/>
        <v>0</v>
      </c>
      <c r="DZ192" s="131">
        <f t="shared" si="343"/>
        <v>0</v>
      </c>
      <c r="EA192" s="131">
        <f t="shared" si="343"/>
        <v>0</v>
      </c>
      <c r="EB192" s="131">
        <f t="shared" si="343"/>
        <v>0</v>
      </c>
      <c r="EC192" s="131">
        <f t="shared" si="343"/>
        <v>0</v>
      </c>
      <c r="ED192" s="131">
        <f t="shared" si="343"/>
        <v>0</v>
      </c>
      <c r="EE192" s="131">
        <f t="shared" si="343"/>
        <v>0</v>
      </c>
      <c r="EF192" s="131">
        <f t="shared" si="343"/>
        <v>0</v>
      </c>
      <c r="EG192" s="131"/>
      <c r="EH192" s="131"/>
      <c r="EI192" s="131">
        <f t="shared" si="343"/>
        <v>537</v>
      </c>
      <c r="EJ192" s="131">
        <f t="shared" si="343"/>
        <v>18783644.442666654</v>
      </c>
    </row>
    <row r="193" spans="1:140" s="160" customFormat="1" ht="30" x14ac:dyDescent="0.25">
      <c r="A193" s="95"/>
      <c r="B193" s="132">
        <v>123</v>
      </c>
      <c r="C193" s="96" t="s">
        <v>545</v>
      </c>
      <c r="D193" s="184" t="s">
        <v>546</v>
      </c>
      <c r="E193" s="98">
        <v>16026</v>
      </c>
      <c r="F193" s="98">
        <v>16828</v>
      </c>
      <c r="G193" s="99">
        <v>1.46</v>
      </c>
      <c r="H193" s="100"/>
      <c r="I193" s="101">
        <v>1</v>
      </c>
      <c r="J193" s="267">
        <v>0.95</v>
      </c>
      <c r="K193" s="150">
        <v>1.4</v>
      </c>
      <c r="L193" s="150">
        <v>1.68</v>
      </c>
      <c r="M193" s="150">
        <v>2.23</v>
      </c>
      <c r="N193" s="153">
        <v>2.57</v>
      </c>
      <c r="O193" s="104">
        <v>5</v>
      </c>
      <c r="P193" s="105">
        <f>(O193/12*2*$E193*$G193*$I193*$K193*P$10)+(O193/12*10*$F193*$G193*$J193*$K193*P$10)</f>
        <v>163450.16333333333</v>
      </c>
      <c r="Q193" s="154"/>
      <c r="R193" s="105">
        <f>(Q193/12*2*$E193*$G193*$I193*$K193*R$10)+(Q193/12*10*$F193*$G193*$J193*$K193*R$10)</f>
        <v>0</v>
      </c>
      <c r="S193" s="106"/>
      <c r="T193" s="105">
        <f>(S193/12*2*$E193*$G193*$I193*$K193*T$10)+(S193/12*10*$F193*$G193*$J193*$K193*T$10)</f>
        <v>0</v>
      </c>
      <c r="U193" s="104"/>
      <c r="V193" s="105">
        <f>(U193/12*2*$E193*$G193*$I193*$K193*V$10)+(U193/12*10*$F193*$G193*$J193*$K193*V$10)</f>
        <v>0</v>
      </c>
      <c r="W193" s="104"/>
      <c r="X193" s="105">
        <f>(W193/12*2*$E193*$G193*$I193*$K193*X$10)+(W193/12*10*$F193*$G193*$J193*$K193*X$10)</f>
        <v>0</v>
      </c>
      <c r="Y193" s="104"/>
      <c r="Z193" s="105">
        <f>(Y193/12*2*$E193*$G193*$I193*$K193*Z$10)+(Y193/12*10*$F193*$G193*$J193*$K193*Z$10)</f>
        <v>0</v>
      </c>
      <c r="AA193" s="106">
        <v>39</v>
      </c>
      <c r="AB193" s="105">
        <f>(AA193/12*2*$E193*$G193*$I193*$K193*AB$10)+(AA193/12*10*$F193*$G193*$J193*$K193*AB$10)</f>
        <v>1274911.2739999997</v>
      </c>
      <c r="AC193" s="106">
        <v>15</v>
      </c>
      <c r="AD193" s="105">
        <f>(AC193/12*2*$E193*$G193*$I193*$K193*AD$10)+(AC193/12*10*$F193*$G193*$J193*$K193*AD$10)</f>
        <v>490350.49</v>
      </c>
      <c r="AE193" s="106"/>
      <c r="AF193" s="106">
        <f>SUM(AE193/12*2*$E193*$G193*$I193*$L193*$AF$10)+(AE193/12*10*$F193*$G193*$J193*$L193*$AF$10)</f>
        <v>0</v>
      </c>
      <c r="AG193" s="106">
        <v>1</v>
      </c>
      <c r="AH193" s="107">
        <f>SUM(AG193/12*2*$E193*$G193*$I193*$L193*$AH$10)+(AG193/12*10*$F193*$G193*$J193*$L193*$AH$10)</f>
        <v>39228.039199999992</v>
      </c>
      <c r="AI193" s="104"/>
      <c r="AJ193" s="105">
        <f>(AI193/12*2*$E193*$G193*$I193*$K193*AJ$10)+(AI193/12*10*$F193*$G193*$J193*$K193*AJ$10)</f>
        <v>0</v>
      </c>
      <c r="AK193" s="104"/>
      <c r="AL193" s="105">
        <f>(AK193/12*2*$E193*$G193*$I193*$K193*AL$10)+(AK193/12*10*$F193*$G193*$J193*$K193*AL$10)</f>
        <v>0</v>
      </c>
      <c r="AM193" s="104"/>
      <c r="AN193" s="105">
        <f>(AM193/12*2*$E193*$G193*$I193*$K193*AN$10)+(AM193/12*10*$F193*$G193*$J193*$K193*AN$10)</f>
        <v>0</v>
      </c>
      <c r="AO193" s="104"/>
      <c r="AP193" s="105"/>
      <c r="AQ193" s="104"/>
      <c r="AR193" s="105">
        <f>(AQ193/12*2*$E193*$G193*$I193*$K193*AR$10)+(AQ193/12*10*$F193*$G193*$J193*$K193*AR$10)</f>
        <v>0</v>
      </c>
      <c r="AS193" s="104">
        <v>80</v>
      </c>
      <c r="AT193" s="105">
        <f>(AS193/12*2*$E193*$G193*$I193*$K193*AT$10)+(AS193/12*10*$F193*$G193*$J193*$K193*AT$10)</f>
        <v>2615202.6133333333</v>
      </c>
      <c r="AU193" s="104"/>
      <c r="AV193" s="105">
        <f>(AU193/12*2*$E193*$G193*$I193*$K193*AV$10)+(AU193/12*10*$F193*$G193*$J193*$K193*AV$10)</f>
        <v>0</v>
      </c>
      <c r="AW193" s="104"/>
      <c r="AX193" s="105">
        <f>(AW193/12*2*$E193*$G193*$I193*$K193*AX$10)+(AW193/12*10*$F193*$G193*$J193*$K193*AX$10)</f>
        <v>0</v>
      </c>
      <c r="AY193" s="104">
        <v>50</v>
      </c>
      <c r="AZ193" s="105">
        <f>(AY193/12*2*$E193*$G193*$I193*$K193*AZ$10)+(AY193/12*10*$F193*$G193*$J193*$K193*AZ$10)</f>
        <v>1634501.6333333331</v>
      </c>
      <c r="BA193" s="104"/>
      <c r="BB193" s="105">
        <f>(BA193/12*2*$E193*$G193*$I193*$K193*BB$10)+(BA193/12*10*$F193*$G193*$J193*$K193*BB$10)</f>
        <v>0</v>
      </c>
      <c r="BC193" s="104">
        <v>3</v>
      </c>
      <c r="BD193" s="105">
        <f>(BC193/12*2*$E193*$G193*$I193*$K193*BD$10)+(BC193/12*10*$F193*$G193*$J193*$K193*BD$10)</f>
        <v>98070.097999999984</v>
      </c>
      <c r="BE193" s="104"/>
      <c r="BF193" s="105">
        <f>(BE193/12*2*$E193*$G193*$I193*$K193*BF$10)+(BE193/12*10*$F193*$G193*$J193*$K193*BF$10)</f>
        <v>0</v>
      </c>
      <c r="BG193" s="104"/>
      <c r="BH193" s="105">
        <f>(BG193/12*2*$E193*$G193*$I193*$K193*BH$10)+(BG193/12*10*$F193*$G193*$J193*$K193*BH$10)</f>
        <v>0</v>
      </c>
      <c r="BI193" s="104"/>
      <c r="BJ193" s="105">
        <f>(BI193/12*2*$E193*$G193*$I193*$K193*BJ$10)+(BI193/12*10*$F193*$G193*$J193*$K193*BJ$10)</f>
        <v>0</v>
      </c>
      <c r="BK193" s="104"/>
      <c r="BL193" s="105">
        <f>(BK193/12*2*$E193*$G193*$I193*$K193*BL$10)+(BK193/12*10*$F193*$G193*$J193*$K193*BL$10)</f>
        <v>0</v>
      </c>
      <c r="BM193" s="104">
        <v>1</v>
      </c>
      <c r="BN193" s="105">
        <f>(BM193/12*2*$E193*$G193*$I193*$K193*BN$10)+(BM193/12*10*$F193*$G193*$J193*$K193*BN$10)</f>
        <v>32690.032666666659</v>
      </c>
      <c r="BO193" s="109"/>
      <c r="BP193" s="105">
        <f>(BO193/12*2*$E193*$G193*$I193*$K193*BP$10)+(BO193/12*10*$F193*$G193*$J193*$K193*BP$10)</f>
        <v>0</v>
      </c>
      <c r="BQ193" s="104">
        <v>2</v>
      </c>
      <c r="BR193" s="105">
        <f>(BQ193/12*2*$E193*$G193*$I193*$K193*BR$10)+(BQ193/12*10*$F193*$G193*$J193*$K193*BR$10)</f>
        <v>65380.065333333318</v>
      </c>
      <c r="BS193" s="106">
        <v>103</v>
      </c>
      <c r="BT193" s="105">
        <f>(BS193/12*2*$E193*$G193*$I193*$K193*BT$10)+(BS193/12*10*$F193*$G193*$J193*$K193*BT$10)</f>
        <v>3367073.3646666664</v>
      </c>
      <c r="BU193" s="104">
        <v>2</v>
      </c>
      <c r="BV193" s="105">
        <f>(BU193/12*2*$E193*$G193*$I193*$K193*BV$10)+(BU193/12*10*$F193*$G193*$J193*$K193*BV$10)</f>
        <v>65380.065333333318</v>
      </c>
      <c r="BW193" s="104">
        <v>3</v>
      </c>
      <c r="BX193" s="105">
        <f>(BW193/12*2*$E193*$G193*$I193*$K193*BX$10)+(BW193/12*10*$F193*$G193*$J193*$K193*BX$10)</f>
        <v>98070.097999999984</v>
      </c>
      <c r="BY193" s="104">
        <v>7</v>
      </c>
      <c r="BZ193" s="105">
        <f>(BY193/12*2*$E193*$G193*$I193*$K193*BZ$10)+(BY193/12*10*$F193*$G193*$J193*$K193*BZ$10)</f>
        <v>228830.22866666666</v>
      </c>
      <c r="CA193" s="104">
        <v>21</v>
      </c>
      <c r="CB193" s="105">
        <f>(CA193/12*2*$E193*$G193*$I193*$K193*CB$10)+(CA193/12*10*$F193*$G193*$J193*$K193*CB$10)</f>
        <v>686490.68599999987</v>
      </c>
      <c r="CC193" s="106">
        <v>8</v>
      </c>
      <c r="CD193" s="107">
        <f>SUM(CC193/12*2*$E193*$G193*$I193*$L193*$CD$10)+(CC193/12*10*$F193*$G193*$J193*$L193*$CD$10)</f>
        <v>313824.31359999994</v>
      </c>
      <c r="CE193" s="104"/>
      <c r="CF193" s="107">
        <f>SUM(CE193/12*2*$E193*$G193*$I193*$L193*CF$10)+(CE193/12*10*$F193*$G193*$J193*$L193*CF$10)</f>
        <v>0</v>
      </c>
      <c r="CG193" s="106"/>
      <c r="CH193" s="107">
        <f>SUM(CG193/12*2*$E193*$G193*$I193*$L193*CH$10)+(CG193/12*10*$F193*$G193*$J193*$L193*CH$10)</f>
        <v>0</v>
      </c>
      <c r="CI193" s="106"/>
      <c r="CJ193" s="107">
        <f>SUM(CI193/12*2*$E193*$G193*$I193*$L193*CJ$10)+(CI193/12*10*$F193*$G193*$J193*$L193*CJ$10)</f>
        <v>0</v>
      </c>
      <c r="CK193" s="106"/>
      <c r="CL193" s="107"/>
      <c r="CM193" s="104"/>
      <c r="CN193" s="107">
        <f>SUM(CM193/12*2*$E193*$G193*$I193*$L193*CN$10)+(CM193/12*10*$F193*$G193*$J193*$L193*CN$10)</f>
        <v>0</v>
      </c>
      <c r="CO193" s="104">
        <v>3</v>
      </c>
      <c r="CP193" s="107">
        <f>SUM(CO193/12*2*$E193*$G193*$I193*$L193*CP$10)+(CO193/12*10*$F193*$G193*$J193*$L193*CP$10)</f>
        <v>117684.11759999998</v>
      </c>
      <c r="CQ193" s="106">
        <v>6</v>
      </c>
      <c r="CR193" s="107">
        <f>SUM(CQ193/12*2*$E193*$G193*$I193*$L193*CR$10)+(CQ193/12*10*$F193*$G193*$J193*$L193*CR$10)</f>
        <v>235368.23519999997</v>
      </c>
      <c r="CS193" s="104">
        <v>138</v>
      </c>
      <c r="CT193" s="107">
        <f>SUM(CS193/12*2*$E193*$G193*$I193*$L193*CT$10)+(CS193/12*10*$F193*$G193*$J193*$L193*CT$10)</f>
        <v>5413469.409599999</v>
      </c>
      <c r="CU193" s="104">
        <v>12</v>
      </c>
      <c r="CV193" s="107">
        <f>SUM(CU193/12*2*$E193*$G193*$I193*$L193*CV$10)+(CU193/12*10*$F193*$G193*$J193*$L193*CV$10)</f>
        <v>470736.47039999993</v>
      </c>
      <c r="CW193" s="104">
        <v>14</v>
      </c>
      <c r="CX193" s="107">
        <f>SUM(CW193/12*2*$E193*$G193*$I193*$L193*CX$10)+(CW193/12*10*$F193*$G193*$J193*$L193*CX$10)</f>
        <v>549192.54879999999</v>
      </c>
      <c r="CY193" s="104">
        <v>13</v>
      </c>
      <c r="CZ193" s="107">
        <f>SUM(CY193/12*2*$E193*$G193*$I193*$L193*CZ$10)+(CY193/12*10*$F193*$G193*$J193*$L193*CZ$10)</f>
        <v>509964.50959999993</v>
      </c>
      <c r="DA193" s="104">
        <v>4</v>
      </c>
      <c r="DB193" s="107">
        <f>SUM(DA193/12*2*$E193*$G193*$I193*$L193*DB$10)+(DA193/12*10*$F193*$G193*$J193*$L193*DB$10)</f>
        <v>156912.15679999997</v>
      </c>
      <c r="DC193" s="104"/>
      <c r="DD193" s="107">
        <f>SUM(DC193/12*2*$E193*$G193*$I193*$L193*DD$10)+(DC193/12*10*$F193*$G193*$J193*$L193*DD$10)</f>
        <v>0</v>
      </c>
      <c r="DE193" s="104">
        <v>6</v>
      </c>
      <c r="DF193" s="106">
        <v>117635.79000000001</v>
      </c>
      <c r="DG193" s="104">
        <v>1</v>
      </c>
      <c r="DH193" s="107">
        <f>SUM(DG193/12*2*$E193*$G193*$I193*$L193*DH$10)+(DG193/12*10*$F193*$G193*$J193*$L193*DH$10)</f>
        <v>39228.039199999992</v>
      </c>
      <c r="DI193" s="104"/>
      <c r="DJ193" s="107">
        <f>SUM(DI193/12*2*$E193*$G193*$I193*$M193*DJ$10)+(DI193/12*10*$F193*$G193*$J193*$M193*DJ$10)</f>
        <v>0</v>
      </c>
      <c r="DK193" s="104"/>
      <c r="DL193" s="107">
        <f>SUM(DK193/12*2*$E193*$G193*$I193*$N193*DL$10)+(DK193/12*10*$F193*$G193*$J193*$N193*DL$10)</f>
        <v>0</v>
      </c>
      <c r="DM193" s="125"/>
      <c r="DN193" s="105"/>
      <c r="DO193" s="104"/>
      <c r="DP193" s="105">
        <f>(DO193/12*2*$E193*$G193*$I193*$K193*DP$10)+(DO193/12*10*$F193*$G193*$J193*$K193*DP$10)</f>
        <v>0</v>
      </c>
      <c r="DQ193" s="104"/>
      <c r="DR193" s="107"/>
      <c r="DS193" s="104"/>
      <c r="DT193" s="106"/>
      <c r="DU193" s="104"/>
      <c r="DV193" s="105">
        <f>(DU193/12*2*$E193*$G193*$I193*$K193*DV$10)+(DU193/12*10*$F193*$G193*$J193*$K193*DV$10)</f>
        <v>0</v>
      </c>
      <c r="DW193" s="104"/>
      <c r="DX193" s="105"/>
      <c r="DY193" s="104"/>
      <c r="DZ193" s="106"/>
      <c r="EA193" s="110"/>
      <c r="EB193" s="110"/>
      <c r="EC193" s="104"/>
      <c r="ED193" s="106">
        <f>(EC193/12*2*$E193*$G193*$I193*$K193)+(EC193/12*10*$F193*$G193*$J193*$K193)</f>
        <v>0</v>
      </c>
      <c r="EE193" s="104"/>
      <c r="EF193" s="104"/>
      <c r="EG193" s="104"/>
      <c r="EH193" s="111"/>
      <c r="EI193" s="112">
        <f>SUM(O193,Q193,S193,U193,W193,Y193,AA193,AC193,AE193,AG193,AI193,AK193,AM193,AO193,AQ193,AS193,AU193,AW193,AY193,BA193,BC193,BE193,BG193,BI193,BK193,BM193,BO193,BQ193,BS193,BU193,BW193,BY193,CA193,CC193,CE193,CG193,CI193,CK193,CM193,CO193,CQ193,CS193,CU193,CW193,CY193,DA193,DC193,DE193,DG193,DI193,DK193,DM193,DO193,DQ193,DS193,DU193,DW193,DY193,EA193,EC193,EE193)</f>
        <v>537</v>
      </c>
      <c r="EJ193" s="112">
        <f>SUM(P193,R193,T193,V193,X193,Z193,AB193,AD193,AF193,AH193,AJ193,AL193,AN193,AP193,AR193,AT193,AV193,AX193,AZ193,BB193,BD193,BF193,BH193,BJ193,BL193,BN193,BP193,BR193,BT193,BV193,BX193,BZ193,CB193,CD193,CF193,CH193,CJ193,CL193,CN193,CP193,CR193,CT193,CV193,CX193,CZ193,DB193,DD193,DF193,DH193,DJ193,DL193,DN193,DP193,DR193,DT193,DV193,DX193,DZ193,EB193,ED193,EF193)</f>
        <v>18783644.442666654</v>
      </c>
    </row>
    <row r="194" spans="1:140" s="148" customFormat="1" ht="15" hidden="1" customHeight="1" x14ac:dyDescent="0.25">
      <c r="A194" s="87">
        <v>25</v>
      </c>
      <c r="B194" s="87"/>
      <c r="C194" s="210" t="s">
        <v>547</v>
      </c>
      <c r="D194" s="185" t="s">
        <v>548</v>
      </c>
      <c r="E194" s="98">
        <v>16026</v>
      </c>
      <c r="F194" s="98">
        <v>16828</v>
      </c>
      <c r="G194" s="156"/>
      <c r="H194" s="100"/>
      <c r="I194" s="90"/>
      <c r="J194" s="266"/>
      <c r="K194" s="157">
        <v>1.4</v>
      </c>
      <c r="L194" s="157">
        <v>1.68</v>
      </c>
      <c r="M194" s="157">
        <v>2.23</v>
      </c>
      <c r="N194" s="147">
        <v>2.57</v>
      </c>
      <c r="O194" s="131">
        <f t="shared" ref="O194:AA194" si="344">SUM(O195:O197)</f>
        <v>0</v>
      </c>
      <c r="P194" s="131">
        <f t="shared" si="344"/>
        <v>0</v>
      </c>
      <c r="Q194" s="131">
        <f t="shared" si="344"/>
        <v>0</v>
      </c>
      <c r="R194" s="131">
        <f>SUM(R195:R197)</f>
        <v>0</v>
      </c>
      <c r="S194" s="131">
        <f t="shared" si="344"/>
        <v>0</v>
      </c>
      <c r="T194" s="131">
        <f>SUM(T195:T197)</f>
        <v>0</v>
      </c>
      <c r="U194" s="131">
        <f t="shared" si="344"/>
        <v>0</v>
      </c>
      <c r="V194" s="131">
        <f>SUM(V195:V197)</f>
        <v>0</v>
      </c>
      <c r="W194" s="131">
        <f t="shared" si="344"/>
        <v>0</v>
      </c>
      <c r="X194" s="131">
        <f>SUM(X195:X197)</f>
        <v>0</v>
      </c>
      <c r="Y194" s="131">
        <f t="shared" si="344"/>
        <v>0</v>
      </c>
      <c r="Z194" s="131">
        <f>SUM(Z195:Z197)</f>
        <v>0</v>
      </c>
      <c r="AA194" s="131">
        <f t="shared" si="344"/>
        <v>0</v>
      </c>
      <c r="AB194" s="131">
        <f>SUM(AB195:AB197)</f>
        <v>0</v>
      </c>
      <c r="AC194" s="131">
        <f t="shared" ref="AC194:CN194" si="345">SUM(AC195:AC197)</f>
        <v>0</v>
      </c>
      <c r="AD194" s="131">
        <f t="shared" si="345"/>
        <v>0</v>
      </c>
      <c r="AE194" s="131">
        <f t="shared" si="345"/>
        <v>0</v>
      </c>
      <c r="AF194" s="131">
        <f t="shared" si="345"/>
        <v>0</v>
      </c>
      <c r="AG194" s="131">
        <f t="shared" si="345"/>
        <v>0</v>
      </c>
      <c r="AH194" s="131">
        <f t="shared" si="345"/>
        <v>0</v>
      </c>
      <c r="AI194" s="131">
        <f t="shared" si="345"/>
        <v>113</v>
      </c>
      <c r="AJ194" s="131">
        <f t="shared" si="345"/>
        <v>11382897.628666665</v>
      </c>
      <c r="AK194" s="131">
        <f t="shared" si="345"/>
        <v>0</v>
      </c>
      <c r="AL194" s="131">
        <f t="shared" si="345"/>
        <v>0</v>
      </c>
      <c r="AM194" s="131">
        <f t="shared" si="345"/>
        <v>0</v>
      </c>
      <c r="AN194" s="131">
        <f t="shared" si="345"/>
        <v>0</v>
      </c>
      <c r="AO194" s="131">
        <f t="shared" si="345"/>
        <v>0</v>
      </c>
      <c r="AP194" s="131">
        <f t="shared" si="345"/>
        <v>0</v>
      </c>
      <c r="AQ194" s="131">
        <f t="shared" si="345"/>
        <v>65</v>
      </c>
      <c r="AR194" s="131">
        <f t="shared" si="345"/>
        <v>6547684.4766666666</v>
      </c>
      <c r="AS194" s="131">
        <f t="shared" si="345"/>
        <v>0</v>
      </c>
      <c r="AT194" s="131">
        <f t="shared" si="345"/>
        <v>0</v>
      </c>
      <c r="AU194" s="131">
        <f t="shared" si="345"/>
        <v>0</v>
      </c>
      <c r="AV194" s="131">
        <f t="shared" si="345"/>
        <v>0</v>
      </c>
      <c r="AW194" s="131">
        <f t="shared" si="345"/>
        <v>0</v>
      </c>
      <c r="AX194" s="131">
        <f t="shared" si="345"/>
        <v>0</v>
      </c>
      <c r="AY194" s="131">
        <f t="shared" si="345"/>
        <v>0</v>
      </c>
      <c r="AZ194" s="131">
        <f t="shared" si="345"/>
        <v>0</v>
      </c>
      <c r="BA194" s="131">
        <f t="shared" si="345"/>
        <v>0</v>
      </c>
      <c r="BB194" s="131">
        <f t="shared" si="345"/>
        <v>0</v>
      </c>
      <c r="BC194" s="131">
        <f t="shared" si="345"/>
        <v>0</v>
      </c>
      <c r="BD194" s="131">
        <f t="shared" si="345"/>
        <v>0</v>
      </c>
      <c r="BE194" s="131">
        <f t="shared" si="345"/>
        <v>0</v>
      </c>
      <c r="BF194" s="131">
        <f t="shared" si="345"/>
        <v>0</v>
      </c>
      <c r="BG194" s="131">
        <f t="shared" si="345"/>
        <v>0</v>
      </c>
      <c r="BH194" s="131">
        <f t="shared" si="345"/>
        <v>0</v>
      </c>
      <c r="BI194" s="131">
        <f t="shared" si="345"/>
        <v>0</v>
      </c>
      <c r="BJ194" s="131">
        <f t="shared" si="345"/>
        <v>0</v>
      </c>
      <c r="BK194" s="131">
        <f t="shared" si="345"/>
        <v>0</v>
      </c>
      <c r="BL194" s="131">
        <f t="shared" si="345"/>
        <v>0</v>
      </c>
      <c r="BM194" s="131">
        <f t="shared" si="345"/>
        <v>0</v>
      </c>
      <c r="BN194" s="131">
        <f t="shared" si="345"/>
        <v>0</v>
      </c>
      <c r="BO194" s="131">
        <f t="shared" si="345"/>
        <v>0</v>
      </c>
      <c r="BP194" s="131">
        <f t="shared" si="345"/>
        <v>0</v>
      </c>
      <c r="BQ194" s="131">
        <f t="shared" si="345"/>
        <v>0</v>
      </c>
      <c r="BR194" s="131">
        <f t="shared" si="345"/>
        <v>0</v>
      </c>
      <c r="BS194" s="131">
        <f t="shared" si="345"/>
        <v>0</v>
      </c>
      <c r="BT194" s="131">
        <f t="shared" si="345"/>
        <v>0</v>
      </c>
      <c r="BU194" s="131">
        <f t="shared" si="345"/>
        <v>0</v>
      </c>
      <c r="BV194" s="131">
        <f t="shared" si="345"/>
        <v>0</v>
      </c>
      <c r="BW194" s="131">
        <f t="shared" si="345"/>
        <v>0</v>
      </c>
      <c r="BX194" s="131">
        <f t="shared" si="345"/>
        <v>0</v>
      </c>
      <c r="BY194" s="131">
        <f t="shared" si="345"/>
        <v>0</v>
      </c>
      <c r="BZ194" s="131">
        <f t="shared" si="345"/>
        <v>0</v>
      </c>
      <c r="CA194" s="131">
        <f t="shared" si="345"/>
        <v>0</v>
      </c>
      <c r="CB194" s="131">
        <f t="shared" si="345"/>
        <v>0</v>
      </c>
      <c r="CC194" s="131">
        <f t="shared" si="345"/>
        <v>0</v>
      </c>
      <c r="CD194" s="131">
        <f t="shared" si="345"/>
        <v>0</v>
      </c>
      <c r="CE194" s="131">
        <f t="shared" si="345"/>
        <v>0</v>
      </c>
      <c r="CF194" s="131">
        <f t="shared" si="345"/>
        <v>0</v>
      </c>
      <c r="CG194" s="131">
        <f t="shared" si="345"/>
        <v>0</v>
      </c>
      <c r="CH194" s="131">
        <f t="shared" si="345"/>
        <v>0</v>
      </c>
      <c r="CI194" s="131">
        <f t="shared" si="345"/>
        <v>0</v>
      </c>
      <c r="CJ194" s="131">
        <f t="shared" si="345"/>
        <v>0</v>
      </c>
      <c r="CK194" s="131">
        <f t="shared" si="345"/>
        <v>0</v>
      </c>
      <c r="CL194" s="131">
        <f t="shared" si="345"/>
        <v>0</v>
      </c>
      <c r="CM194" s="131">
        <f t="shared" si="345"/>
        <v>0</v>
      </c>
      <c r="CN194" s="131">
        <f t="shared" si="345"/>
        <v>0</v>
      </c>
      <c r="CO194" s="131">
        <f t="shared" ref="CO194:EJ194" si="346">SUM(CO195:CO197)</f>
        <v>0</v>
      </c>
      <c r="CP194" s="131">
        <f t="shared" si="346"/>
        <v>0</v>
      </c>
      <c r="CQ194" s="131">
        <f t="shared" si="346"/>
        <v>0</v>
      </c>
      <c r="CR194" s="131">
        <f t="shared" si="346"/>
        <v>0</v>
      </c>
      <c r="CS194" s="131">
        <f t="shared" si="346"/>
        <v>0</v>
      </c>
      <c r="CT194" s="131">
        <f t="shared" si="346"/>
        <v>0</v>
      </c>
      <c r="CU194" s="131">
        <f t="shared" si="346"/>
        <v>0</v>
      </c>
      <c r="CV194" s="131">
        <f t="shared" si="346"/>
        <v>0</v>
      </c>
      <c r="CW194" s="131">
        <f t="shared" si="346"/>
        <v>0</v>
      </c>
      <c r="CX194" s="131">
        <f t="shared" si="346"/>
        <v>0</v>
      </c>
      <c r="CY194" s="131">
        <f t="shared" si="346"/>
        <v>0</v>
      </c>
      <c r="CZ194" s="131">
        <f t="shared" si="346"/>
        <v>0</v>
      </c>
      <c r="DA194" s="131">
        <f t="shared" si="346"/>
        <v>0</v>
      </c>
      <c r="DB194" s="131">
        <f t="shared" si="346"/>
        <v>0</v>
      </c>
      <c r="DC194" s="131">
        <f t="shared" si="346"/>
        <v>0</v>
      </c>
      <c r="DD194" s="131">
        <f t="shared" si="346"/>
        <v>0</v>
      </c>
      <c r="DE194" s="131">
        <f t="shared" si="346"/>
        <v>0</v>
      </c>
      <c r="DF194" s="131">
        <f t="shared" si="346"/>
        <v>0</v>
      </c>
      <c r="DG194" s="131">
        <f t="shared" si="346"/>
        <v>0</v>
      </c>
      <c r="DH194" s="131">
        <f t="shared" si="346"/>
        <v>0</v>
      </c>
      <c r="DI194" s="131">
        <f t="shared" si="346"/>
        <v>0</v>
      </c>
      <c r="DJ194" s="131">
        <f t="shared" si="346"/>
        <v>0</v>
      </c>
      <c r="DK194" s="131">
        <f t="shared" si="346"/>
        <v>0</v>
      </c>
      <c r="DL194" s="131">
        <f t="shared" si="346"/>
        <v>0</v>
      </c>
      <c r="DM194" s="131">
        <f t="shared" si="346"/>
        <v>0</v>
      </c>
      <c r="DN194" s="131">
        <f t="shared" si="346"/>
        <v>0</v>
      </c>
      <c r="DO194" s="131">
        <f t="shared" si="346"/>
        <v>0</v>
      </c>
      <c r="DP194" s="131">
        <f t="shared" si="346"/>
        <v>0</v>
      </c>
      <c r="DQ194" s="131">
        <f t="shared" si="346"/>
        <v>0</v>
      </c>
      <c r="DR194" s="131">
        <f t="shared" si="346"/>
        <v>0</v>
      </c>
      <c r="DS194" s="131">
        <f t="shared" si="346"/>
        <v>0</v>
      </c>
      <c r="DT194" s="131">
        <f t="shared" si="346"/>
        <v>0</v>
      </c>
      <c r="DU194" s="131">
        <f t="shared" si="346"/>
        <v>0</v>
      </c>
      <c r="DV194" s="131">
        <f t="shared" si="346"/>
        <v>0</v>
      </c>
      <c r="DW194" s="131">
        <f t="shared" si="346"/>
        <v>0</v>
      </c>
      <c r="DX194" s="131">
        <f t="shared" si="346"/>
        <v>0</v>
      </c>
      <c r="DY194" s="131">
        <f t="shared" si="346"/>
        <v>0</v>
      </c>
      <c r="DZ194" s="131">
        <f t="shared" si="346"/>
        <v>0</v>
      </c>
      <c r="EA194" s="131">
        <f t="shared" si="346"/>
        <v>0</v>
      </c>
      <c r="EB194" s="131">
        <f t="shared" si="346"/>
        <v>0</v>
      </c>
      <c r="EC194" s="131">
        <f t="shared" si="346"/>
        <v>0</v>
      </c>
      <c r="ED194" s="131">
        <f t="shared" si="346"/>
        <v>0</v>
      </c>
      <c r="EE194" s="131">
        <f t="shared" si="346"/>
        <v>0</v>
      </c>
      <c r="EF194" s="131">
        <f t="shared" si="346"/>
        <v>0</v>
      </c>
      <c r="EG194" s="131"/>
      <c r="EH194" s="131"/>
      <c r="EI194" s="131">
        <f t="shared" si="346"/>
        <v>178</v>
      </c>
      <c r="EJ194" s="131">
        <f t="shared" si="346"/>
        <v>17930582.105333332</v>
      </c>
    </row>
    <row r="195" spans="1:140" s="3" customFormat="1" ht="30" hidden="1" customHeight="1" x14ac:dyDescent="0.25">
      <c r="A195" s="95"/>
      <c r="B195" s="132">
        <v>124</v>
      </c>
      <c r="C195" s="96" t="s">
        <v>549</v>
      </c>
      <c r="D195" s="186" t="s">
        <v>550</v>
      </c>
      <c r="E195" s="98">
        <v>16026</v>
      </c>
      <c r="F195" s="98">
        <v>16828</v>
      </c>
      <c r="G195" s="99">
        <v>1.84</v>
      </c>
      <c r="H195" s="100"/>
      <c r="I195" s="101">
        <v>1</v>
      </c>
      <c r="J195" s="102"/>
      <c r="K195" s="150">
        <v>1.4</v>
      </c>
      <c r="L195" s="150">
        <v>1.68</v>
      </c>
      <c r="M195" s="150">
        <v>2.23</v>
      </c>
      <c r="N195" s="153">
        <v>2.57</v>
      </c>
      <c r="O195" s="104"/>
      <c r="P195" s="105">
        <f>(O195/12*2*$E195*$G195*$I195*$K195*P$10)+(O195/12*10*$F195*$G195*$I195*$K195*P$10)</f>
        <v>0</v>
      </c>
      <c r="Q195" s="154"/>
      <c r="R195" s="105">
        <f>(Q195/12*2*$E195*$G195*$I195*$K195*R$10)+(Q195/12*10*$F195*$G195*$I195*$K195*R$10)</f>
        <v>0</v>
      </c>
      <c r="S195" s="106"/>
      <c r="T195" s="105">
        <f>(S195/12*2*$E195*$G195*$I195*$K195*T$10)+(S195/12*10*$F195*$G195*$I195*$K195*T$10)</f>
        <v>0</v>
      </c>
      <c r="U195" s="104"/>
      <c r="V195" s="105">
        <f>(U195/12*2*$E195*$G195*$I195*$K195*V$10)+(U195/12*10*$F195*$G195*$I195*$K195*V$10)</f>
        <v>0</v>
      </c>
      <c r="W195" s="104"/>
      <c r="X195" s="105">
        <f>(W195/12*2*$E195*$G195*$I195*$K195*X$10)+(W195/12*10*$F195*$G195*$I195*$K195*X$10)</f>
        <v>0</v>
      </c>
      <c r="Y195" s="104"/>
      <c r="Z195" s="105">
        <f>(Y195/12*2*$E195*$G195*$I195*$K195*Z$10)+(Y195/12*10*$F195*$G195*$I195*$K195*Z$10)</f>
        <v>0</v>
      </c>
      <c r="AA195" s="106"/>
      <c r="AB195" s="105">
        <f>(AA195/12*2*$E195*$G195*$I195*$K195*AB$10)+(AA195/12*10*$F195*$G195*$I195*$K195*AB$10)</f>
        <v>0</v>
      </c>
      <c r="AC195" s="106"/>
      <c r="AD195" s="105">
        <f>(AC195/12*2*$E195*$G195*$I195*$K195*AD$10)+(AC195/12*10*$F195*$G195*$I195*$K195*AD$10)</f>
        <v>0</v>
      </c>
      <c r="AE195" s="106"/>
      <c r="AF195" s="106">
        <f>SUM(AE195/12*2*$E195*$G195*$I195*$L195*$AF$10)+(AE195/12*10*$F195*$G195*$I195*$L195*$AF$10)</f>
        <v>0</v>
      </c>
      <c r="AG195" s="106"/>
      <c r="AH195" s="107">
        <f>SUM(AG195/12*2*$E195*$G195*$I195*$L195*$AH$10)+(AG195/12*10*$F195*$G195*$I195*$L195*$AH$10)</f>
        <v>0</v>
      </c>
      <c r="AI195" s="104"/>
      <c r="AJ195" s="105">
        <f>(AI195/12*2*$E195*$G195*$I195*$K195*AJ$10)+(AI195/12*10*$F195*$G195*$I195*$K195*AJ$10)</f>
        <v>0</v>
      </c>
      <c r="AK195" s="104"/>
      <c r="AL195" s="105">
        <f>(AK195/12*2*$E195*$G195*$I195*$K195*AL$10)+(AK195/12*10*$F195*$G195*$I195*$K195*AL$10)</f>
        <v>0</v>
      </c>
      <c r="AM195" s="104"/>
      <c r="AN195" s="105">
        <f>(AM195/12*2*$E195*$G195*$I195*$K195*AN$10)+(AM195/12*10*$F195*$G195*$I195*$K195*AN$10)</f>
        <v>0</v>
      </c>
      <c r="AO195" s="104"/>
      <c r="AP195" s="105">
        <f>(AO195/12*2*$E195*$G195*$I195*$K195*AP$10)+(AO195/12*10*$F195*$G195*$I195*$K195*AP$10)</f>
        <v>0</v>
      </c>
      <c r="AQ195" s="104"/>
      <c r="AR195" s="105">
        <f>(AQ195/12*2*$E195*$G195*$I195*$K195*AR$10)+(AQ195/12*10*$F195*$G195*$I195*$K195*AR$10)</f>
        <v>0</v>
      </c>
      <c r="AS195" s="104"/>
      <c r="AT195" s="105">
        <f>(AS195/12*2*$E195*$G195*$I195*$K195*AT$10)+(AS195/12*10*$F195*$G195*$I195*$K195*AT$10)</f>
        <v>0</v>
      </c>
      <c r="AU195" s="104"/>
      <c r="AV195" s="105">
        <f>(AU195/12*2*$E195*$G195*$I195*$K195*AV$10)+(AU195/12*10*$F195*$G195*$I195*$K195*AV$10)</f>
        <v>0</v>
      </c>
      <c r="AW195" s="104"/>
      <c r="AX195" s="105">
        <f>(AW195/12*2*$E195*$G195*$I195*$K195*AX$10)+(AW195/12*10*$F195*$G195*$I195*$K195*AX$10)</f>
        <v>0</v>
      </c>
      <c r="AY195" s="104"/>
      <c r="AZ195" s="105">
        <f>(AY195/12*2*$E195*$G195*$I195*$K195*AZ$10)+(AY195/12*10*$F195*$G195*$I195*$K195*AZ$10)</f>
        <v>0</v>
      </c>
      <c r="BA195" s="104"/>
      <c r="BB195" s="105">
        <f>(BA195/12*2*$E195*$G195*$I195*$K195*BB$10)+(BA195/12*10*$F195*$G195*$I195*$K195*BB$10)</f>
        <v>0</v>
      </c>
      <c r="BC195" s="104"/>
      <c r="BD195" s="105">
        <f>(BC195/12*2*$E195*$G195*$I195*$K195*BD$10)+(BC195/12*10*$F195*$G195*$I195*$K195*BD$10)</f>
        <v>0</v>
      </c>
      <c r="BE195" s="104"/>
      <c r="BF195" s="105">
        <f>(BE195/12*2*$E195*$G195*$I195*$K195*BF$10)+(BE195/12*10*$F195*$G195*$I195*$K195*BF$10)</f>
        <v>0</v>
      </c>
      <c r="BG195" s="104"/>
      <c r="BH195" s="105">
        <f>(BG195/12*2*$E195*$G195*$I195*$K195*BH$10)+(BG195/12*10*$F195*$G195*$I195*$K195*BH$10)</f>
        <v>0</v>
      </c>
      <c r="BI195" s="104"/>
      <c r="BJ195" s="105">
        <f>(BI195/12*2*$E195*$G195*$I195*$K195*BJ$10)+(BI195/12*10*$F195*$G195*$I195*$K195*BJ$10)</f>
        <v>0</v>
      </c>
      <c r="BK195" s="104"/>
      <c r="BL195" s="105">
        <f>(BK195/12*2*$E195*$G195*$I195*$K195*BL$10)+(BK195/12*10*$F195*$G195*$I195*$K195*BL$10)</f>
        <v>0</v>
      </c>
      <c r="BM195" s="104"/>
      <c r="BN195" s="105">
        <f>(BM195/12*2*$E195*$G195*$I195*$K195*BN$10)+(BM195/12*10*$F195*$G195*$I195*$K195*BN$10)</f>
        <v>0</v>
      </c>
      <c r="BO195" s="109"/>
      <c r="BP195" s="105">
        <f>(BO195/12*2*$E195*$G195*$I195*$K195*BP$10)+(BO195/12*10*$F195*$G195*$I195*$K195*BP$10)</f>
        <v>0</v>
      </c>
      <c r="BQ195" s="104"/>
      <c r="BR195" s="105">
        <f>(BQ195/12*2*$E195*$G195*$I195*$K195*BR$10)+(BQ195/12*10*$F195*$G195*$I195*$K195*BR$10)</f>
        <v>0</v>
      </c>
      <c r="BS195" s="106"/>
      <c r="BT195" s="105">
        <f>(BS195/12*2*$E195*$G195*$I195*$K195*BT$10)+(BS195/12*10*$F195*$G195*$I195*$K195*BT$10)</f>
        <v>0</v>
      </c>
      <c r="BU195" s="104"/>
      <c r="BV195" s="105">
        <f>(BU195/12*2*$E195*$G195*$I195*$K195*BV$10)+(BU195/12*10*$F195*$G195*$I195*$K195*BV$10)</f>
        <v>0</v>
      </c>
      <c r="BW195" s="104"/>
      <c r="BX195" s="105">
        <f>(BW195/12*2*$E195*$G195*$I195*$K195*BX$10)+(BW195/12*10*$F195*$G195*$I195*$K195*BX$10)</f>
        <v>0</v>
      </c>
      <c r="BY195" s="104"/>
      <c r="BZ195" s="105">
        <f>(BY195/12*2*$E195*$G195*$I195*$K195*BZ$10)+(BY195/12*10*$F195*$G195*$I195*$K195*BZ$10)</f>
        <v>0</v>
      </c>
      <c r="CA195" s="104"/>
      <c r="CB195" s="105">
        <f>(CA195/12*2*$E195*$G195*$I195*$K195*CB$10)+(CA195/12*10*$F195*$G195*$I195*$K195*CB$10)</f>
        <v>0</v>
      </c>
      <c r="CC195" s="106"/>
      <c r="CD195" s="107">
        <f>SUM(CC195/12*2*$E195*$G195*$I195*$L195*CD$10)+(CC195/12*10*$F195*$G195*$I195*$L195*$CD$10)</f>
        <v>0</v>
      </c>
      <c r="CE195" s="104"/>
      <c r="CF195" s="107">
        <f>SUM(CE195/12*2*$E195*$G195*$I195*$L195*CF$10)+(CE195/12*10*$F195*$G195*$I195*$L195*CF$10)</f>
        <v>0</v>
      </c>
      <c r="CG195" s="106"/>
      <c r="CH195" s="107">
        <f>SUM(CG195/12*2*$E195*$G195*$I195*$L195*CH$10)+(CG195/12*10*$F195*$G195*$I195*$L195*CH$10)</f>
        <v>0</v>
      </c>
      <c r="CI195" s="106"/>
      <c r="CJ195" s="107">
        <f>SUM(CI195/12*2*$E195*$G195*$I195*$L195*CJ$10)+(CI195/12*10*$F195*$G195*$I195*$L195*CJ$10)</f>
        <v>0</v>
      </c>
      <c r="CK195" s="106"/>
      <c r="CL195" s="107">
        <f>SUM(CK195/12*2*$E195*$G195*$I195*$L195*CL$10)+(CK195/12*10*$F195*$G195*$I195*$L195*CL$10)</f>
        <v>0</v>
      </c>
      <c r="CM195" s="104"/>
      <c r="CN195" s="107">
        <f>SUM(CM195/12*2*$E195*$G195*$I195*$L195*CN$10)+(CM195/12*10*$F195*$G195*$I195*$L195*CN$10)</f>
        <v>0</v>
      </c>
      <c r="CO195" s="104"/>
      <c r="CP195" s="107">
        <f>SUM(CO195/12*2*$E195*$G195*$I195*$L195*CP$10)+(CO195/12*10*$F195*$G195*$I195*$L195*CP$10)</f>
        <v>0</v>
      </c>
      <c r="CQ195" s="106"/>
      <c r="CR195" s="107">
        <f>SUM(CQ195/12*2*$E195*$G195*$I195*$L195*CR$10)+(CQ195/12*10*$F195*$G195*$I195*$L195*CR$10)</f>
        <v>0</v>
      </c>
      <c r="CS195" s="104"/>
      <c r="CT195" s="107">
        <f>SUM(CS195/12*2*$E195*$G195*$I195*$L195*CT$10)+(CS195/12*10*$F195*$G195*$I195*$L195*CT$10)</f>
        <v>0</v>
      </c>
      <c r="CU195" s="104"/>
      <c r="CV195" s="107">
        <f>SUM(CU195/12*2*$E195*$G195*$I195*$L195*CV$10)+(CU195/12*10*$F195*$G195*$I195*$L195*CV$10)</f>
        <v>0</v>
      </c>
      <c r="CW195" s="104"/>
      <c r="CX195" s="107">
        <f>SUM(CW195/12*2*$E195*$G195*$I195*$L195*CX$10)+(CW195/12*10*$F195*$G195*$I195*$L195*CX$10)</f>
        <v>0</v>
      </c>
      <c r="CY195" s="104"/>
      <c r="CZ195" s="107">
        <f>SUM(CY195/12*2*$E195*$G195*$I195*$L195*CZ$10)+(CY195/12*10*$F195*$G195*$I195*$L195*CZ$10)</f>
        <v>0</v>
      </c>
      <c r="DA195" s="104"/>
      <c r="DB195" s="107">
        <f>SUM(DA195/12*2*$E195*$G195*$I195*$L195*DB$10)+(DA195/12*10*$F195*$G195*$I195*$L195*DB$10)</f>
        <v>0</v>
      </c>
      <c r="DC195" s="104"/>
      <c r="DD195" s="107">
        <f>SUM(DC195/12*2*$E195*$G195*$I195*$L195*DD$10)+(DC195/12*10*$F195*$G195*$I195*$L195*DD$10)</f>
        <v>0</v>
      </c>
      <c r="DE195" s="104"/>
      <c r="DF195" s="106">
        <f>SUM(DE195/12*2*$E195*$G195*$I195*$L195*DF$10)+(DE195/12*10*$F195*$G195*$I195*$L195*DF$10)</f>
        <v>0</v>
      </c>
      <c r="DG195" s="104"/>
      <c r="DH195" s="107">
        <f>SUM(DG195/12*2*$E195*$G195*$I195*$L195*DH$10)+(DG195/12*10*$F195*$G195*$I195*$L195*DH$10)</f>
        <v>0</v>
      </c>
      <c r="DI195" s="104"/>
      <c r="DJ195" s="107">
        <f>SUM(DI195/12*2*$E195*$G195*$I195*$M195*DJ$10)+(DI195/12*10*$F195*$G195*$I195*$M195*DJ$10)</f>
        <v>0</v>
      </c>
      <c r="DK195" s="104"/>
      <c r="DL195" s="107">
        <f>SUM(DK195/12*2*$E195*$G195*$I195*$N195*DL$10)+(DK195/12*10*$F195*$G195*$I195*$N195*DL$10)</f>
        <v>0</v>
      </c>
      <c r="DM195" s="104"/>
      <c r="DN195" s="105">
        <f>(DM195/12*2*$E195*$G195*$I195*$K195*DN$10)+(DM195/12*10*$F195*$G195*$I195*$K195*DN$10)</f>
        <v>0</v>
      </c>
      <c r="DO195" s="104"/>
      <c r="DP195" s="105">
        <f>(DO195/12*2*$E195*$G195*$I195*$K195*DP$10)+(DO195/12*10*$F195*$G195*$I195*$K195*DP$10)</f>
        <v>0</v>
      </c>
      <c r="DQ195" s="104"/>
      <c r="DR195" s="107">
        <f>SUM(DQ195/12*2*$E195*$G195*$I195)+(DQ195/12*10*$F195*$G195*$I195)</f>
        <v>0</v>
      </c>
      <c r="DS195" s="104"/>
      <c r="DT195" s="106"/>
      <c r="DU195" s="104"/>
      <c r="DV195" s="105">
        <f>(DU195/12*2*$E195*$G195*$I195*$K195*DV$10)+(DU195/12*10*$F195*$G195*$I195*$K195*DV$10)</f>
        <v>0</v>
      </c>
      <c r="DW195" s="104"/>
      <c r="DX195" s="105">
        <f>(DW195/12*2*$E195*$G195*$I195*$K195*DX$10)+(DW195/12*10*$F195*$G195*$I195*$K195*DX$10)</f>
        <v>0</v>
      </c>
      <c r="DY195" s="104"/>
      <c r="DZ195" s="106"/>
      <c r="EA195" s="110"/>
      <c r="EB195" s="110"/>
      <c r="EC195" s="125"/>
      <c r="ED195" s="106"/>
      <c r="EE195" s="125"/>
      <c r="EF195" s="125"/>
      <c r="EG195" s="125"/>
      <c r="EH195" s="111">
        <f>(EG195/12*2*$E195*$G195*$I195*$K195)+(EG195/12*10*$F195*$G195*$I195*$K195)</f>
        <v>0</v>
      </c>
      <c r="EI195" s="112">
        <f t="shared" ref="EI195:EJ197" si="347">SUM(O195,Q195,S195,U195,W195,Y195,AA195,AC195,AE195,AG195,AI195,AK195,AM195,AO195,AQ195,AS195,AU195,AW195,AY195,BA195,BC195,BE195,BG195,BI195,BK195,BM195,BO195,BQ195,BS195,BU195,BW195,BY195,CA195,CC195,CE195,CG195,CI195,CK195,CM195,CO195,CQ195,CS195,CU195,CW195,CY195,DA195,DC195,DE195,DG195,DI195,DK195,DM195,DO195,DQ195,DS195,DU195,DW195,DY195,EA195,EC195,EE195)</f>
        <v>0</v>
      </c>
      <c r="EJ195" s="112">
        <f t="shared" si="347"/>
        <v>0</v>
      </c>
    </row>
    <row r="196" spans="1:140" s="3" customFormat="1" ht="15.75" hidden="1" customHeight="1" x14ac:dyDescent="0.25">
      <c r="A196" s="95"/>
      <c r="B196" s="132">
        <v>125</v>
      </c>
      <c r="C196" s="96" t="s">
        <v>551</v>
      </c>
      <c r="D196" s="184" t="s">
        <v>552</v>
      </c>
      <c r="E196" s="98">
        <v>16026</v>
      </c>
      <c r="F196" s="98">
        <v>16828</v>
      </c>
      <c r="G196" s="99">
        <v>2.1800000000000002</v>
      </c>
      <c r="H196" s="100"/>
      <c r="I196" s="101">
        <v>1</v>
      </c>
      <c r="J196" s="102"/>
      <c r="K196" s="150">
        <v>1.4</v>
      </c>
      <c r="L196" s="150">
        <v>1.68</v>
      </c>
      <c r="M196" s="150">
        <v>2.23</v>
      </c>
      <c r="N196" s="153">
        <v>2.57</v>
      </c>
      <c r="O196" s="104"/>
      <c r="P196" s="105">
        <f>(O196/12*2*$E196*$G196*$I196*$K196*P$10)+(O196/12*10*$F196*$G196*$I196*$K196*P$10)</f>
        <v>0</v>
      </c>
      <c r="Q196" s="154"/>
      <c r="R196" s="105">
        <f>(Q196/12*2*$E196*$G196*$I196*$K196*R$10)+(Q196/12*10*$F196*$G196*$I196*$K196*R$10)</f>
        <v>0</v>
      </c>
      <c r="S196" s="106"/>
      <c r="T196" s="105">
        <f>(S196/12*2*$E196*$G196*$I196*$K196*T$10)+(S196/12*10*$F196*$G196*$I196*$K196*T$10)</f>
        <v>0</v>
      </c>
      <c r="U196" s="104"/>
      <c r="V196" s="105">
        <f>(U196/12*2*$E196*$G196*$I196*$K196*V$10)+(U196/12*10*$F196*$G196*$I196*$K196*V$10)</f>
        <v>0</v>
      </c>
      <c r="W196" s="104"/>
      <c r="X196" s="105">
        <f>(W196/12*2*$E196*$G196*$I196*$K196*X$10)+(W196/12*10*$F196*$G196*$I196*$K196*X$10)</f>
        <v>0</v>
      </c>
      <c r="Y196" s="104"/>
      <c r="Z196" s="105">
        <f>(Y196/12*2*$E196*$G196*$I196*$K196*Z$10)+(Y196/12*10*$F196*$G196*$I196*$K196*Z$10)</f>
        <v>0</v>
      </c>
      <c r="AA196" s="106"/>
      <c r="AB196" s="105">
        <f>(AA196/12*2*$E196*$G196*$I196*$K196*AB$10)+(AA196/12*10*$F196*$G196*$I196*$K196*AB$10)</f>
        <v>0</v>
      </c>
      <c r="AC196" s="106"/>
      <c r="AD196" s="105">
        <f>(AC196/12*2*$E196*$G196*$I196*$K196*AD$10)+(AC196/12*10*$F196*$G196*$I196*$K196*AD$10)</f>
        <v>0</v>
      </c>
      <c r="AE196" s="106"/>
      <c r="AF196" s="106">
        <f>SUM(AE196/12*2*$E196*$G196*$I196*$L196*$AF$10)+(AE196/12*10*$F196*$G196*$I196*$L196*$AF$10)</f>
        <v>0</v>
      </c>
      <c r="AG196" s="106"/>
      <c r="AH196" s="107">
        <f>SUM(AG196/12*2*$E196*$G196*$I196*$L196*$AH$10)+(AG196/12*10*$F196*$G196*$I196*$L196*$AH$10)</f>
        <v>0</v>
      </c>
      <c r="AI196" s="104"/>
      <c r="AJ196" s="105">
        <f>(AI196/12*2*$E196*$G196*$I196*$K196*AJ$10)+(AI196/12*10*$F196*$G196*$I196*$K196*AJ$10)</f>
        <v>0</v>
      </c>
      <c r="AK196" s="104"/>
      <c r="AL196" s="105">
        <f>(AK196/12*2*$E196*$G196*$I196*$K196*AL$10)+(AK196/12*10*$F196*$G196*$I196*$K196*AL$10)</f>
        <v>0</v>
      </c>
      <c r="AM196" s="104"/>
      <c r="AN196" s="105">
        <f>(AM196/12*2*$E196*$G196*$I196*$K196*AN$10)+(AM196/12*10*$F196*$G196*$I196*$K196*AN$10)</f>
        <v>0</v>
      </c>
      <c r="AO196" s="104"/>
      <c r="AP196" s="105">
        <f>(AO196/12*2*$E196*$G196*$I196*$K196*AP$10)+(AO196/12*10*$F196*$G196*$I196*$K196*AP$10)</f>
        <v>0</v>
      </c>
      <c r="AQ196" s="104"/>
      <c r="AR196" s="105">
        <f>(AQ196/12*2*$E196*$G196*$I196*$K196*AR$10)+(AQ196/12*10*$F196*$G196*$I196*$K196*AR$10)</f>
        <v>0</v>
      </c>
      <c r="AS196" s="104"/>
      <c r="AT196" s="105">
        <f>(AS196/12*2*$E196*$G196*$I196*$K196*AT$10)+(AS196/12*10*$F196*$G196*$I196*$K196*AT$10)</f>
        <v>0</v>
      </c>
      <c r="AU196" s="104"/>
      <c r="AV196" s="105">
        <f>(AU196/12*2*$E196*$G196*$I196*$K196*AV$10)+(AU196/12*10*$F196*$G196*$I196*$K196*AV$10)</f>
        <v>0</v>
      </c>
      <c r="AW196" s="104"/>
      <c r="AX196" s="105">
        <f>(AW196/12*2*$E196*$G196*$I196*$K196*AX$10)+(AW196/12*10*$F196*$G196*$I196*$K196*AX$10)</f>
        <v>0</v>
      </c>
      <c r="AY196" s="104"/>
      <c r="AZ196" s="105">
        <f>(AY196/12*2*$E196*$G196*$I196*$K196*AZ$10)+(AY196/12*10*$F196*$G196*$I196*$K196*AZ$10)</f>
        <v>0</v>
      </c>
      <c r="BA196" s="104"/>
      <c r="BB196" s="105">
        <f>(BA196/12*2*$E196*$G196*$I196*$K196*BB$10)+(BA196/12*10*$F196*$G196*$I196*$K196*BB$10)</f>
        <v>0</v>
      </c>
      <c r="BC196" s="104"/>
      <c r="BD196" s="105">
        <f>(BC196/12*2*$E196*$G196*$I196*$K196*BD$10)+(BC196/12*10*$F196*$G196*$I196*$K196*BD$10)</f>
        <v>0</v>
      </c>
      <c r="BE196" s="104"/>
      <c r="BF196" s="105">
        <f>(BE196/12*2*$E196*$G196*$I196*$K196*BF$10)+(BE196/12*10*$F196*$G196*$I196*$K196*BF$10)</f>
        <v>0</v>
      </c>
      <c r="BG196" s="104"/>
      <c r="BH196" s="105">
        <f>(BG196/12*2*$E196*$G196*$I196*$K196*BH$10)+(BG196/12*10*$F196*$G196*$I196*$K196*BH$10)</f>
        <v>0</v>
      </c>
      <c r="BI196" s="104"/>
      <c r="BJ196" s="105">
        <f>(BI196/12*2*$E196*$G196*$I196*$K196*BJ$10)+(BI196/12*10*$F196*$G196*$I196*$K196*BJ$10)</f>
        <v>0</v>
      </c>
      <c r="BK196" s="104"/>
      <c r="BL196" s="105">
        <f>(BK196/12*2*$E196*$G196*$I196*$K196*BL$10)+(BK196/12*10*$F196*$G196*$I196*$K196*BL$10)</f>
        <v>0</v>
      </c>
      <c r="BM196" s="104"/>
      <c r="BN196" s="105">
        <f>(BM196/12*2*$E196*$G196*$I196*$K196*BN$10)+(BM196/12*10*$F196*$G196*$I196*$K196*BN$10)</f>
        <v>0</v>
      </c>
      <c r="BO196" s="109"/>
      <c r="BP196" s="105">
        <f>(BO196/12*2*$E196*$G196*$I196*$K196*BP$10)+(BO196/12*10*$F196*$G196*$I196*$K196*BP$10)</f>
        <v>0</v>
      </c>
      <c r="BQ196" s="104"/>
      <c r="BR196" s="105">
        <f>(BQ196/12*2*$E196*$G196*$I196*$K196*BR$10)+(BQ196/12*10*$F196*$G196*$I196*$K196*BR$10)</f>
        <v>0</v>
      </c>
      <c r="BS196" s="106"/>
      <c r="BT196" s="105">
        <f>(BS196/12*2*$E196*$G196*$I196*$K196*BT$10)+(BS196/12*10*$F196*$G196*$I196*$K196*BT$10)</f>
        <v>0</v>
      </c>
      <c r="BU196" s="104"/>
      <c r="BV196" s="105">
        <f>(BU196/12*2*$E196*$G196*$I196*$K196*BV$10)+(BU196/12*10*$F196*$G196*$I196*$K196*BV$10)</f>
        <v>0</v>
      </c>
      <c r="BW196" s="104"/>
      <c r="BX196" s="105">
        <f>(BW196/12*2*$E196*$G196*$I196*$K196*BX$10)+(BW196/12*10*$F196*$G196*$I196*$K196*BX$10)</f>
        <v>0</v>
      </c>
      <c r="BY196" s="104"/>
      <c r="BZ196" s="105">
        <f>(BY196/12*2*$E196*$G196*$I196*$K196*BZ$10)+(BY196/12*10*$F196*$G196*$I196*$K196*BZ$10)</f>
        <v>0</v>
      </c>
      <c r="CA196" s="125"/>
      <c r="CB196" s="105">
        <f>(CA196/12*2*$E196*$G196*$I196*$K196*CB$10)+(CA196/12*10*$F196*$G196*$I196*$K196*CB$10)</f>
        <v>0</v>
      </c>
      <c r="CC196" s="106"/>
      <c r="CD196" s="107">
        <f>SUM(CC196/12*2*$E196*$G196*$I196*$L196*CD$10)+(CC196/12*10*$F196*$G196*$I196*$L196*$CD$10)</f>
        <v>0</v>
      </c>
      <c r="CE196" s="104"/>
      <c r="CF196" s="107">
        <f>SUM(CE196/12*2*$E196*$G196*$I196*$L196*CF$10)+(CE196/12*10*$F196*$G196*$I196*$L196*CF$10)</f>
        <v>0</v>
      </c>
      <c r="CG196" s="106"/>
      <c r="CH196" s="107">
        <f>SUM(CG196/12*2*$E196*$G196*$I196*$L196*CH$10)+(CG196/12*10*$F196*$G196*$I196*$L196*CH$10)</f>
        <v>0</v>
      </c>
      <c r="CI196" s="106"/>
      <c r="CJ196" s="107">
        <f>SUM(CI196/12*2*$E196*$G196*$I196*$L196*CJ$10)+(CI196/12*10*$F196*$G196*$I196*$L196*CJ$10)</f>
        <v>0</v>
      </c>
      <c r="CK196" s="106"/>
      <c r="CL196" s="107">
        <f>SUM(CK196/12*2*$E196*$G196*$I196*$L196*CL$10)+(CK196/12*10*$F196*$G196*$I196*$L196*CL$10)</f>
        <v>0</v>
      </c>
      <c r="CM196" s="104"/>
      <c r="CN196" s="107">
        <f>SUM(CM196/12*2*$E196*$G196*$I196*$L196*CN$10)+(CM196/12*10*$F196*$G196*$I196*$L196*CN$10)</f>
        <v>0</v>
      </c>
      <c r="CO196" s="104"/>
      <c r="CP196" s="107">
        <f>SUM(CO196/12*2*$E196*$G196*$I196*$L196*CP$10)+(CO196/12*10*$F196*$G196*$I196*$L196*CP$10)</f>
        <v>0</v>
      </c>
      <c r="CQ196" s="106"/>
      <c r="CR196" s="107">
        <f>SUM(CQ196/12*2*$E196*$G196*$I196*$L196*CR$10)+(CQ196/12*10*$F196*$G196*$I196*$L196*CR$10)</f>
        <v>0</v>
      </c>
      <c r="CS196" s="104"/>
      <c r="CT196" s="107">
        <f>SUM(CS196/12*2*$E196*$G196*$I196*$L196*CT$10)+(CS196/12*10*$F196*$G196*$I196*$L196*CT$10)</f>
        <v>0</v>
      </c>
      <c r="CU196" s="104"/>
      <c r="CV196" s="107">
        <f>SUM(CU196/12*2*$E196*$G196*$I196*$L196*CV$10)+(CU196/12*10*$F196*$G196*$I196*$L196*CV$10)</f>
        <v>0</v>
      </c>
      <c r="CW196" s="104"/>
      <c r="CX196" s="107">
        <f>SUM(CW196/12*2*$E196*$G196*$I196*$L196*CX$10)+(CW196/12*10*$F196*$G196*$I196*$L196*CX$10)</f>
        <v>0</v>
      </c>
      <c r="CY196" s="104"/>
      <c r="CZ196" s="107">
        <f>SUM(CY196/12*2*$E196*$G196*$I196*$L196*CZ$10)+(CY196/12*10*$F196*$G196*$I196*$L196*CZ$10)</f>
        <v>0</v>
      </c>
      <c r="DA196" s="104"/>
      <c r="DB196" s="107">
        <f>SUM(DA196/12*2*$E196*$G196*$I196*$L196*DB$10)+(DA196/12*10*$F196*$G196*$I196*$L196*DB$10)</f>
        <v>0</v>
      </c>
      <c r="DC196" s="104"/>
      <c r="DD196" s="107">
        <f>SUM(DC196/12*2*$E196*$G196*$I196*$L196*DD$10)+(DC196/12*10*$F196*$G196*$I196*$L196*DD$10)</f>
        <v>0</v>
      </c>
      <c r="DE196" s="104"/>
      <c r="DF196" s="106">
        <f>SUM(DE196/12*2*$E196*$G196*$I196*$L196*DF$10)+(DE196/12*10*$F196*$G196*$I196*$L196*DF$10)</f>
        <v>0</v>
      </c>
      <c r="DG196" s="104"/>
      <c r="DH196" s="107">
        <f>SUM(DG196/12*2*$E196*$G196*$I196*$L196*DH$10)+(DG196/12*10*$F196*$G196*$I196*$L196*DH$10)</f>
        <v>0</v>
      </c>
      <c r="DI196" s="104"/>
      <c r="DJ196" s="107">
        <f>SUM(DI196/12*2*$E196*$G196*$I196*$M196*DJ$10)+(DI196/12*10*$F196*$G196*$I196*$M196*DJ$10)</f>
        <v>0</v>
      </c>
      <c r="DK196" s="104"/>
      <c r="DL196" s="107">
        <f>SUM(DK196/12*2*$E196*$G196*$I196*$N196*DL$10)+(DK196/12*10*$F196*$G196*$I196*$N196*DL$10)</f>
        <v>0</v>
      </c>
      <c r="DM196" s="104"/>
      <c r="DN196" s="105">
        <f>(DM196/12*2*$E196*$G196*$I196*$K196*DN$10)+(DM196/12*10*$F196*$G196*$I196*$K196*DN$10)</f>
        <v>0</v>
      </c>
      <c r="DO196" s="104"/>
      <c r="DP196" s="105">
        <f>(DO196/12*2*$E196*$G196*$I196*$K196*DP$10)+(DO196/12*10*$F196*$G196*$I196*$K196*DP$10)</f>
        <v>0</v>
      </c>
      <c r="DQ196" s="104"/>
      <c r="DR196" s="107">
        <f>SUM(DQ196/12*2*$E196*$G196*$I196)+(DQ196/12*10*$F196*$G196*$I196)</f>
        <v>0</v>
      </c>
      <c r="DS196" s="104"/>
      <c r="DT196" s="106"/>
      <c r="DU196" s="104"/>
      <c r="DV196" s="105">
        <f>(DU196/12*2*$E196*$G196*$I196*$K196*DV$10)+(DU196/12*10*$F196*$G196*$I196*$K196*DV$10)</f>
        <v>0</v>
      </c>
      <c r="DW196" s="104"/>
      <c r="DX196" s="105">
        <f>(DW196/12*2*$E196*$G196*$I196*$K196*DX$10)+(DW196/12*10*$F196*$G196*$I196*$K196*DX$10)</f>
        <v>0</v>
      </c>
      <c r="DY196" s="104"/>
      <c r="DZ196" s="106"/>
      <c r="EA196" s="110"/>
      <c r="EB196" s="110"/>
      <c r="EC196" s="104"/>
      <c r="ED196" s="106"/>
      <c r="EE196" s="104"/>
      <c r="EF196" s="104"/>
      <c r="EG196" s="104"/>
      <c r="EH196" s="111">
        <f>(EG196/12*2*$E196*$G196*$I196*$K196)+(EG196/12*10*$F196*$G196*$I196*$K196)</f>
        <v>0</v>
      </c>
      <c r="EI196" s="112">
        <f t="shared" si="347"/>
        <v>0</v>
      </c>
      <c r="EJ196" s="112">
        <f t="shared" si="347"/>
        <v>0</v>
      </c>
    </row>
    <row r="197" spans="1:140" s="3" customFormat="1" ht="15.75" hidden="1" customHeight="1" x14ac:dyDescent="0.25">
      <c r="A197" s="95"/>
      <c r="B197" s="132">
        <v>126</v>
      </c>
      <c r="C197" s="96" t="s">
        <v>553</v>
      </c>
      <c r="D197" s="184" t="s">
        <v>554</v>
      </c>
      <c r="E197" s="98">
        <v>16026</v>
      </c>
      <c r="F197" s="98">
        <v>16828</v>
      </c>
      <c r="G197" s="99">
        <v>4.3099999999999996</v>
      </c>
      <c r="H197" s="100"/>
      <c r="I197" s="101">
        <v>1</v>
      </c>
      <c r="J197" s="102"/>
      <c r="K197" s="150">
        <v>1.4</v>
      </c>
      <c r="L197" s="150">
        <v>1.68</v>
      </c>
      <c r="M197" s="150">
        <v>2.23</v>
      </c>
      <c r="N197" s="153">
        <v>2.57</v>
      </c>
      <c r="O197" s="104"/>
      <c r="P197" s="105">
        <f>(O197/12*2*$E197*$G197*$I197*$K197*P$10)+(O197/12*10*$F197*$G197*$I197*$K197*P$10)</f>
        <v>0</v>
      </c>
      <c r="Q197" s="154"/>
      <c r="R197" s="105">
        <f>(Q197/12*2*$E197*$G197*$I197*$K197*R$10)+(Q197/12*10*$F197*$G197*$I197*$K197*R$10)</f>
        <v>0</v>
      </c>
      <c r="S197" s="106"/>
      <c r="T197" s="105">
        <f>(S197/12*2*$E197*$G197*$I197*$K197*T$10)+(S197/12*10*$F197*$G197*$I197*$K197*T$10)</f>
        <v>0</v>
      </c>
      <c r="U197" s="104"/>
      <c r="V197" s="105">
        <f>(U197/12*2*$E197*$G197*$I197*$K197*V$10)+(U197/12*10*$F197*$G197*$I197*$K197*V$10)</f>
        <v>0</v>
      </c>
      <c r="W197" s="104"/>
      <c r="X197" s="105">
        <f>(W197/12*2*$E197*$G197*$I197*$K197*X$10)+(W197/12*10*$F197*$G197*$I197*$K197*X$10)</f>
        <v>0</v>
      </c>
      <c r="Y197" s="104"/>
      <c r="Z197" s="105">
        <f>(Y197/12*2*$E197*$G197*$I197*$K197*Z$10)+(Y197/12*10*$F197*$G197*$I197*$K197*Z$10)</f>
        <v>0</v>
      </c>
      <c r="AA197" s="106"/>
      <c r="AB197" s="105">
        <f>(AA197/12*2*$E197*$G197*$I197*$K197*AB$10)+(AA197/12*10*$F197*$G197*$I197*$K197*AB$10)</f>
        <v>0</v>
      </c>
      <c r="AC197" s="106"/>
      <c r="AD197" s="105">
        <f>(AC197/12*2*$E197*$G197*$I197*$K197*AD$10)+(AC197/12*10*$F197*$G197*$I197*$K197*AD$10)</f>
        <v>0</v>
      </c>
      <c r="AE197" s="106"/>
      <c r="AF197" s="106">
        <f>SUM(AE197/12*2*$E197*$G197*$I197*$L197*$AF$10)+(AE197/12*10*$F197*$G197*$I197*$L197*$AF$10)</f>
        <v>0</v>
      </c>
      <c r="AG197" s="106"/>
      <c r="AH197" s="107">
        <f>SUM(AG197/12*2*$E197*$G197*$I197*$L197*$AH$10)+(AG197/12*10*$F197*$G197*$I197*$L197*$AH$10)</f>
        <v>0</v>
      </c>
      <c r="AI197" s="104">
        <v>113</v>
      </c>
      <c r="AJ197" s="105">
        <f>(AI197/12*2*$E197*$G197*$I197*$K197*AJ$10)+(AI197/12*10*$F197*$G197*$I197*$K197*AJ$10)</f>
        <v>11382897.628666665</v>
      </c>
      <c r="AK197" s="104"/>
      <c r="AL197" s="105">
        <f>(AK197/12*2*$E197*$G197*$I197*$K197*AL$10)+(AK197/12*10*$F197*$G197*$I197*$K197*AL$10)</f>
        <v>0</v>
      </c>
      <c r="AM197" s="104"/>
      <c r="AN197" s="105">
        <f>(AM197/12*2*$E197*$G197*$I197*$K197*AN$10)+(AM197/12*10*$F197*$G197*$I197*$K197*AN$10)</f>
        <v>0</v>
      </c>
      <c r="AO197" s="104"/>
      <c r="AP197" s="105">
        <f>(AO197/12*2*$E197*$G197*$I197*$K197*AP$10)+(AO197/12*10*$F197*$G197*$I197*$K197*AP$10)</f>
        <v>0</v>
      </c>
      <c r="AQ197" s="104">
        <v>65</v>
      </c>
      <c r="AR197" s="105">
        <f>(AQ197/12*2*$E197*$G197*$I197*$K197*AR$10)+(AQ197/12*10*$F197*$G197*$I197*$K197*AR$10)</f>
        <v>6547684.4766666666</v>
      </c>
      <c r="AS197" s="104"/>
      <c r="AT197" s="105">
        <f>(AS197/12*2*$E197*$G197*$I197*$K197*AT$10)+(AS197/12*10*$F197*$G197*$I197*$K197*AT$10)</f>
        <v>0</v>
      </c>
      <c r="AU197" s="104"/>
      <c r="AV197" s="105">
        <f>(AU197/12*2*$E197*$G197*$I197*$K197*AV$10)+(AU197/12*10*$F197*$G197*$I197*$K197*AV$10)</f>
        <v>0</v>
      </c>
      <c r="AW197" s="104"/>
      <c r="AX197" s="105">
        <f>(AW197/12*2*$E197*$G197*$I197*$K197*AX$10)+(AW197/12*10*$F197*$G197*$I197*$K197*AX$10)</f>
        <v>0</v>
      </c>
      <c r="AY197" s="104"/>
      <c r="AZ197" s="105">
        <f>(AY197/12*2*$E197*$G197*$I197*$K197*AZ$10)+(AY197/12*10*$F197*$G197*$I197*$K197*AZ$10)</f>
        <v>0</v>
      </c>
      <c r="BA197" s="104"/>
      <c r="BB197" s="105">
        <f>(BA197/12*2*$E197*$G197*$I197*$K197*BB$10)+(BA197/12*10*$F197*$G197*$I197*$K197*BB$10)</f>
        <v>0</v>
      </c>
      <c r="BC197" s="104"/>
      <c r="BD197" s="105">
        <f>(BC197/12*2*$E197*$G197*$I197*$K197*BD$10)+(BC197/12*10*$F197*$G197*$I197*$K197*BD$10)</f>
        <v>0</v>
      </c>
      <c r="BE197" s="104"/>
      <c r="BF197" s="105">
        <f>(BE197/12*2*$E197*$G197*$I197*$K197*BF$10)+(BE197/12*10*$F197*$G197*$I197*$K197*BF$10)</f>
        <v>0</v>
      </c>
      <c r="BG197" s="104"/>
      <c r="BH197" s="105">
        <f>(BG197/12*2*$E197*$G197*$I197*$K197*BH$10)+(BG197/12*10*$F197*$G197*$I197*$K197*BH$10)</f>
        <v>0</v>
      </c>
      <c r="BI197" s="104"/>
      <c r="BJ197" s="105">
        <f>(BI197/12*2*$E197*$G197*$I197*$K197*BJ$10)+(BI197/12*10*$F197*$G197*$I197*$K197*BJ$10)</f>
        <v>0</v>
      </c>
      <c r="BK197" s="104"/>
      <c r="BL197" s="105">
        <f>(BK197/12*2*$E197*$G197*$I197*$K197*BL$10)+(BK197/12*10*$F197*$G197*$I197*$K197*BL$10)</f>
        <v>0</v>
      </c>
      <c r="BM197" s="104"/>
      <c r="BN197" s="105">
        <f>(BM197/12*2*$E197*$G197*$I197*$K197*BN$10)+(BM197/12*10*$F197*$G197*$I197*$K197*BN$10)</f>
        <v>0</v>
      </c>
      <c r="BO197" s="109"/>
      <c r="BP197" s="105">
        <f>(BO197/12*2*$E197*$G197*$I197*$K197*BP$10)+(BO197/12*10*$F197*$G197*$I197*$K197*BP$10)</f>
        <v>0</v>
      </c>
      <c r="BQ197" s="104"/>
      <c r="BR197" s="105">
        <f>(BQ197/12*2*$E197*$G197*$I197*$K197*BR$10)+(BQ197/12*10*$F197*$G197*$I197*$K197*BR$10)</f>
        <v>0</v>
      </c>
      <c r="BS197" s="106"/>
      <c r="BT197" s="105">
        <f>(BS197/12*2*$E197*$G197*$I197*$K197*BT$10)+(BS197/12*10*$F197*$G197*$I197*$K197*BT$10)</f>
        <v>0</v>
      </c>
      <c r="BU197" s="104"/>
      <c r="BV197" s="105">
        <f>(BU197/12*2*$E197*$G197*$I197*$K197*BV$10)+(BU197/12*10*$F197*$G197*$I197*$K197*BV$10)</f>
        <v>0</v>
      </c>
      <c r="BW197" s="104"/>
      <c r="BX197" s="105">
        <f>(BW197/12*2*$E197*$G197*$I197*$K197*BX$10)+(BW197/12*10*$F197*$G197*$I197*$K197*BX$10)</f>
        <v>0</v>
      </c>
      <c r="BY197" s="104"/>
      <c r="BZ197" s="105">
        <f>(BY197/12*2*$E197*$G197*$I197*$K197*BZ$10)+(BY197/12*10*$F197*$G197*$I197*$K197*BZ$10)</f>
        <v>0</v>
      </c>
      <c r="CA197" s="125"/>
      <c r="CB197" s="105">
        <f>(CA197/12*2*$E197*$G197*$I197*$K197*CB$10)+(CA197/12*10*$F197*$G197*$I197*$K197*CB$10)</f>
        <v>0</v>
      </c>
      <c r="CC197" s="106"/>
      <c r="CD197" s="107">
        <f>SUM(CC197/12*2*$E197*$G197*$I197*$L197*CD$10)+(CC197/12*10*$F197*$G197*$I197*$L197*$CD$10)</f>
        <v>0</v>
      </c>
      <c r="CE197" s="104"/>
      <c r="CF197" s="107">
        <f>SUM(CE197/12*2*$E197*$G197*$I197*$L197*CF$10)+(CE197/12*10*$F197*$G197*$I197*$L197*CF$10)</f>
        <v>0</v>
      </c>
      <c r="CG197" s="106"/>
      <c r="CH197" s="107">
        <f>SUM(CG197/12*2*$E197*$G197*$I197*$L197*CH$10)+(CG197/12*10*$F197*$G197*$I197*$L197*CH$10)</f>
        <v>0</v>
      </c>
      <c r="CI197" s="106"/>
      <c r="CJ197" s="107">
        <f>SUM(CI197/12*2*$E197*$G197*$I197*$L197*CJ$10)+(CI197/12*10*$F197*$G197*$I197*$L197*CJ$10)</f>
        <v>0</v>
      </c>
      <c r="CK197" s="106"/>
      <c r="CL197" s="107">
        <f>SUM(CK197/12*2*$E197*$G197*$I197*$L197*CL$10)+(CK197/12*10*$F197*$G197*$I197*$L197*CL$10)</f>
        <v>0</v>
      </c>
      <c r="CM197" s="104"/>
      <c r="CN197" s="107">
        <f>SUM(CM197/12*2*$E197*$G197*$I197*$L197*CN$10)+(CM197/12*10*$F197*$G197*$I197*$L197*CN$10)</f>
        <v>0</v>
      </c>
      <c r="CO197" s="104"/>
      <c r="CP197" s="107">
        <f>SUM(CO197/12*2*$E197*$G197*$I197*$L197*CP$10)+(CO197/12*10*$F197*$G197*$I197*$L197*CP$10)</f>
        <v>0</v>
      </c>
      <c r="CQ197" s="106"/>
      <c r="CR197" s="107">
        <f>SUM(CQ197/12*2*$E197*$G197*$I197*$L197*CR$10)+(CQ197/12*10*$F197*$G197*$I197*$L197*CR$10)</f>
        <v>0</v>
      </c>
      <c r="CS197" s="104"/>
      <c r="CT197" s="107">
        <f>SUM(CS197/12*2*$E197*$G197*$I197*$L197*CT$10)+(CS197/12*10*$F197*$G197*$I197*$L197*CT$10)</f>
        <v>0</v>
      </c>
      <c r="CU197" s="104"/>
      <c r="CV197" s="107">
        <f>SUM(CU197/12*2*$E197*$G197*$I197*$L197*CV$10)+(CU197/12*10*$F197*$G197*$I197*$L197*CV$10)</f>
        <v>0</v>
      </c>
      <c r="CW197" s="104"/>
      <c r="CX197" s="107">
        <f>SUM(CW197/12*2*$E197*$G197*$I197*$L197*CX$10)+(CW197/12*10*$F197*$G197*$I197*$L197*CX$10)</f>
        <v>0</v>
      </c>
      <c r="CY197" s="104"/>
      <c r="CZ197" s="107">
        <f>SUM(CY197/12*2*$E197*$G197*$I197*$L197*CZ$10)+(CY197/12*10*$F197*$G197*$I197*$L197*CZ$10)</f>
        <v>0</v>
      </c>
      <c r="DA197" s="104"/>
      <c r="DB197" s="107">
        <f>SUM(DA197/12*2*$E197*$G197*$I197*$L197*DB$10)+(DA197/12*10*$F197*$G197*$I197*$L197*DB$10)</f>
        <v>0</v>
      </c>
      <c r="DC197" s="104"/>
      <c r="DD197" s="107">
        <f>SUM(DC197/12*2*$E197*$G197*$I197*$L197*DD$10)+(DC197/12*10*$F197*$G197*$I197*$L197*DD$10)</f>
        <v>0</v>
      </c>
      <c r="DE197" s="104"/>
      <c r="DF197" s="106">
        <f>SUM(DE197/12*2*$E197*$G197*$I197*$L197*DF$10)+(DE197/12*10*$F197*$G197*$I197*$L197*DF$10)</f>
        <v>0</v>
      </c>
      <c r="DG197" s="104"/>
      <c r="DH197" s="107">
        <f>SUM(DG197/12*2*$E197*$G197*$I197*$L197*DH$10)+(DG197/12*10*$F197*$G197*$I197*$L197*DH$10)</f>
        <v>0</v>
      </c>
      <c r="DI197" s="104"/>
      <c r="DJ197" s="107">
        <f>SUM(DI197/12*2*$E197*$G197*$I197*$M197*DJ$10)+(DI197/12*10*$F197*$G197*$I197*$M197*DJ$10)</f>
        <v>0</v>
      </c>
      <c r="DK197" s="104"/>
      <c r="DL197" s="107">
        <f>SUM(DK197/12*2*$E197*$G197*$I197*$N197*DL$10)+(DK197/12*10*$F197*$G197*$I197*$N197*DL$10)</f>
        <v>0</v>
      </c>
      <c r="DM197" s="104"/>
      <c r="DN197" s="105">
        <f>(DM197/12*2*$E197*$G197*$I197*$K197*DN$10)+(DM197/12*10*$F197*$G197*$I197*$K197*DN$10)</f>
        <v>0</v>
      </c>
      <c r="DO197" s="104"/>
      <c r="DP197" s="105">
        <f>(DO197/12*2*$E197*$G197*$I197*$K197*DP$10)+(DO197/12*10*$F197*$G197*$I197*$K197*DP$10)</f>
        <v>0</v>
      </c>
      <c r="DQ197" s="104"/>
      <c r="DR197" s="107">
        <f>SUM(DQ197/12*2*$E197*$G197*$I197)+(DQ197/12*10*$F197*$G197*$I197)</f>
        <v>0</v>
      </c>
      <c r="DS197" s="104"/>
      <c r="DT197" s="106"/>
      <c r="DU197" s="104"/>
      <c r="DV197" s="105">
        <f>(DU197/12*2*$E197*$G197*$I197*$K197*DV$10)+(DU197/12*10*$F197*$G197*$I197*$K197*DV$10)</f>
        <v>0</v>
      </c>
      <c r="DW197" s="104"/>
      <c r="DX197" s="105">
        <f>(DW197/12*2*$E197*$G197*$I197*$K197*DX$10)+(DW197/12*10*$F197*$G197*$I197*$K197*DX$10)</f>
        <v>0</v>
      </c>
      <c r="DY197" s="104"/>
      <c r="DZ197" s="106"/>
      <c r="EA197" s="110"/>
      <c r="EB197" s="110"/>
      <c r="EC197" s="104"/>
      <c r="ED197" s="106"/>
      <c r="EE197" s="104"/>
      <c r="EF197" s="104"/>
      <c r="EG197" s="104"/>
      <c r="EH197" s="111">
        <f>(EG197/12*2*$E197*$G197*$I197*$K197)+(EG197/12*10*$F197*$G197*$I197*$K197)</f>
        <v>0</v>
      </c>
      <c r="EI197" s="112">
        <f t="shared" si="347"/>
        <v>178</v>
      </c>
      <c r="EJ197" s="112">
        <f t="shared" si="347"/>
        <v>17930582.105333332</v>
      </c>
    </row>
    <row r="198" spans="1:140" s="148" customFormat="1" ht="15" hidden="1" customHeight="1" x14ac:dyDescent="0.25">
      <c r="A198" s="87">
        <v>26</v>
      </c>
      <c r="B198" s="87"/>
      <c r="C198" s="210" t="s">
        <v>555</v>
      </c>
      <c r="D198" s="185" t="s">
        <v>556</v>
      </c>
      <c r="E198" s="98">
        <v>16026</v>
      </c>
      <c r="F198" s="98">
        <v>16828</v>
      </c>
      <c r="G198" s="156"/>
      <c r="H198" s="100"/>
      <c r="I198" s="90"/>
      <c r="J198" s="266"/>
      <c r="K198" s="157">
        <v>1.4</v>
      </c>
      <c r="L198" s="157">
        <v>1.68</v>
      </c>
      <c r="M198" s="157">
        <v>2.23</v>
      </c>
      <c r="N198" s="147">
        <v>2.57</v>
      </c>
      <c r="O198" s="131">
        <f t="shared" ref="O198:BZ198" si="348">O199</f>
        <v>0</v>
      </c>
      <c r="P198" s="131">
        <f t="shared" si="348"/>
        <v>0</v>
      </c>
      <c r="Q198" s="131">
        <f t="shared" si="348"/>
        <v>0</v>
      </c>
      <c r="R198" s="131">
        <f t="shared" si="348"/>
        <v>0</v>
      </c>
      <c r="S198" s="131">
        <f t="shared" si="348"/>
        <v>0</v>
      </c>
      <c r="T198" s="131">
        <f t="shared" si="348"/>
        <v>0</v>
      </c>
      <c r="U198" s="131">
        <f t="shared" si="348"/>
        <v>0</v>
      </c>
      <c r="V198" s="131">
        <f t="shared" si="348"/>
        <v>0</v>
      </c>
      <c r="W198" s="131">
        <f t="shared" si="348"/>
        <v>0</v>
      </c>
      <c r="X198" s="131">
        <f t="shared" si="348"/>
        <v>0</v>
      </c>
      <c r="Y198" s="131">
        <f t="shared" si="348"/>
        <v>0</v>
      </c>
      <c r="Z198" s="131">
        <f t="shared" si="348"/>
        <v>0</v>
      </c>
      <c r="AA198" s="131">
        <f t="shared" si="348"/>
        <v>0</v>
      </c>
      <c r="AB198" s="131">
        <f t="shared" si="348"/>
        <v>0</v>
      </c>
      <c r="AC198" s="131">
        <f t="shared" si="348"/>
        <v>0</v>
      </c>
      <c r="AD198" s="131">
        <f t="shared" si="348"/>
        <v>0</v>
      </c>
      <c r="AE198" s="131">
        <f t="shared" si="348"/>
        <v>0</v>
      </c>
      <c r="AF198" s="131">
        <f t="shared" si="348"/>
        <v>0</v>
      </c>
      <c r="AG198" s="131">
        <f t="shared" si="348"/>
        <v>0</v>
      </c>
      <c r="AH198" s="131">
        <f t="shared" si="348"/>
        <v>0</v>
      </c>
      <c r="AI198" s="131">
        <f t="shared" si="348"/>
        <v>0</v>
      </c>
      <c r="AJ198" s="131">
        <f t="shared" si="348"/>
        <v>0</v>
      </c>
      <c r="AK198" s="131">
        <f t="shared" si="348"/>
        <v>0</v>
      </c>
      <c r="AL198" s="131">
        <f t="shared" si="348"/>
        <v>0</v>
      </c>
      <c r="AM198" s="131">
        <f t="shared" si="348"/>
        <v>0</v>
      </c>
      <c r="AN198" s="131">
        <f t="shared" si="348"/>
        <v>0</v>
      </c>
      <c r="AO198" s="131">
        <f t="shared" si="348"/>
        <v>0</v>
      </c>
      <c r="AP198" s="131">
        <f t="shared" si="348"/>
        <v>0</v>
      </c>
      <c r="AQ198" s="131">
        <f t="shared" si="348"/>
        <v>0</v>
      </c>
      <c r="AR198" s="131">
        <f t="shared" si="348"/>
        <v>0</v>
      </c>
      <c r="AS198" s="131">
        <f t="shared" si="348"/>
        <v>0</v>
      </c>
      <c r="AT198" s="131">
        <f t="shared" si="348"/>
        <v>0</v>
      </c>
      <c r="AU198" s="131">
        <f t="shared" si="348"/>
        <v>0</v>
      </c>
      <c r="AV198" s="131">
        <f t="shared" si="348"/>
        <v>0</v>
      </c>
      <c r="AW198" s="131">
        <f t="shared" si="348"/>
        <v>0</v>
      </c>
      <c r="AX198" s="131">
        <f t="shared" si="348"/>
        <v>0</v>
      </c>
      <c r="AY198" s="131">
        <f t="shared" si="348"/>
        <v>0</v>
      </c>
      <c r="AZ198" s="131">
        <f t="shared" si="348"/>
        <v>0</v>
      </c>
      <c r="BA198" s="131">
        <f t="shared" si="348"/>
        <v>0</v>
      </c>
      <c r="BB198" s="131">
        <f t="shared" si="348"/>
        <v>0</v>
      </c>
      <c r="BC198" s="131">
        <f t="shared" si="348"/>
        <v>0</v>
      </c>
      <c r="BD198" s="131">
        <f t="shared" si="348"/>
        <v>0</v>
      </c>
      <c r="BE198" s="131">
        <f t="shared" si="348"/>
        <v>0</v>
      </c>
      <c r="BF198" s="131">
        <f t="shared" si="348"/>
        <v>0</v>
      </c>
      <c r="BG198" s="131">
        <f t="shared" si="348"/>
        <v>0</v>
      </c>
      <c r="BH198" s="131">
        <f t="shared" si="348"/>
        <v>0</v>
      </c>
      <c r="BI198" s="131">
        <f t="shared" si="348"/>
        <v>0</v>
      </c>
      <c r="BJ198" s="131">
        <f t="shared" si="348"/>
        <v>0</v>
      </c>
      <c r="BK198" s="131">
        <f t="shared" si="348"/>
        <v>0</v>
      </c>
      <c r="BL198" s="131">
        <f t="shared" si="348"/>
        <v>0</v>
      </c>
      <c r="BM198" s="131">
        <f t="shared" si="348"/>
        <v>0</v>
      </c>
      <c r="BN198" s="131">
        <f t="shared" si="348"/>
        <v>0</v>
      </c>
      <c r="BO198" s="131">
        <f t="shared" si="348"/>
        <v>0</v>
      </c>
      <c r="BP198" s="131">
        <f t="shared" si="348"/>
        <v>0</v>
      </c>
      <c r="BQ198" s="131">
        <f t="shared" si="348"/>
        <v>0</v>
      </c>
      <c r="BR198" s="131">
        <f t="shared" si="348"/>
        <v>0</v>
      </c>
      <c r="BS198" s="131">
        <f t="shared" si="348"/>
        <v>0</v>
      </c>
      <c r="BT198" s="131">
        <f t="shared" si="348"/>
        <v>0</v>
      </c>
      <c r="BU198" s="131">
        <f t="shared" si="348"/>
        <v>0</v>
      </c>
      <c r="BV198" s="131">
        <f t="shared" si="348"/>
        <v>0</v>
      </c>
      <c r="BW198" s="131">
        <f t="shared" si="348"/>
        <v>0</v>
      </c>
      <c r="BX198" s="131">
        <f t="shared" si="348"/>
        <v>0</v>
      </c>
      <c r="BY198" s="131">
        <f t="shared" si="348"/>
        <v>0</v>
      </c>
      <c r="BZ198" s="131">
        <f t="shared" si="348"/>
        <v>0</v>
      </c>
      <c r="CA198" s="131">
        <f t="shared" ref="CA198:EF198" si="349">CA199</f>
        <v>0</v>
      </c>
      <c r="CB198" s="131">
        <f t="shared" si="349"/>
        <v>0</v>
      </c>
      <c r="CC198" s="131">
        <f t="shared" si="349"/>
        <v>0</v>
      </c>
      <c r="CD198" s="131">
        <f t="shared" si="349"/>
        <v>0</v>
      </c>
      <c r="CE198" s="131">
        <f t="shared" si="349"/>
        <v>0</v>
      </c>
      <c r="CF198" s="131">
        <f t="shared" si="349"/>
        <v>0</v>
      </c>
      <c r="CG198" s="131">
        <f t="shared" si="349"/>
        <v>0</v>
      </c>
      <c r="CH198" s="131">
        <f t="shared" si="349"/>
        <v>0</v>
      </c>
      <c r="CI198" s="131">
        <f t="shared" si="349"/>
        <v>0</v>
      </c>
      <c r="CJ198" s="131">
        <f t="shared" si="349"/>
        <v>0</v>
      </c>
      <c r="CK198" s="131">
        <f t="shared" si="349"/>
        <v>0</v>
      </c>
      <c r="CL198" s="131">
        <f t="shared" si="349"/>
        <v>0</v>
      </c>
      <c r="CM198" s="131">
        <f t="shared" si="349"/>
        <v>0</v>
      </c>
      <c r="CN198" s="131">
        <f t="shared" si="349"/>
        <v>0</v>
      </c>
      <c r="CO198" s="131">
        <f t="shared" si="349"/>
        <v>0</v>
      </c>
      <c r="CP198" s="131">
        <f t="shared" si="349"/>
        <v>0</v>
      </c>
      <c r="CQ198" s="131">
        <f t="shared" si="349"/>
        <v>0</v>
      </c>
      <c r="CR198" s="131">
        <f t="shared" si="349"/>
        <v>0</v>
      </c>
      <c r="CS198" s="131">
        <f t="shared" si="349"/>
        <v>0</v>
      </c>
      <c r="CT198" s="131">
        <f t="shared" si="349"/>
        <v>0</v>
      </c>
      <c r="CU198" s="131">
        <f t="shared" si="349"/>
        <v>0</v>
      </c>
      <c r="CV198" s="131">
        <f t="shared" si="349"/>
        <v>0</v>
      </c>
      <c r="CW198" s="131">
        <f t="shared" si="349"/>
        <v>0</v>
      </c>
      <c r="CX198" s="131">
        <f t="shared" si="349"/>
        <v>0</v>
      </c>
      <c r="CY198" s="131">
        <f t="shared" si="349"/>
        <v>0</v>
      </c>
      <c r="CZ198" s="131">
        <f t="shared" si="349"/>
        <v>0</v>
      </c>
      <c r="DA198" s="131">
        <f t="shared" si="349"/>
        <v>0</v>
      </c>
      <c r="DB198" s="131">
        <f t="shared" si="349"/>
        <v>0</v>
      </c>
      <c r="DC198" s="131">
        <f t="shared" si="349"/>
        <v>0</v>
      </c>
      <c r="DD198" s="131">
        <f t="shared" si="349"/>
        <v>0</v>
      </c>
      <c r="DE198" s="131">
        <f t="shared" si="349"/>
        <v>0</v>
      </c>
      <c r="DF198" s="131">
        <f t="shared" si="349"/>
        <v>0</v>
      </c>
      <c r="DG198" s="131">
        <f t="shared" si="349"/>
        <v>0</v>
      </c>
      <c r="DH198" s="131">
        <f t="shared" si="349"/>
        <v>0</v>
      </c>
      <c r="DI198" s="131">
        <f t="shared" si="349"/>
        <v>0</v>
      </c>
      <c r="DJ198" s="131">
        <f t="shared" si="349"/>
        <v>0</v>
      </c>
      <c r="DK198" s="131">
        <f t="shared" si="349"/>
        <v>0</v>
      </c>
      <c r="DL198" s="131">
        <f t="shared" si="349"/>
        <v>0</v>
      </c>
      <c r="DM198" s="131">
        <f t="shared" si="349"/>
        <v>0</v>
      </c>
      <c r="DN198" s="131">
        <f t="shared" si="349"/>
        <v>0</v>
      </c>
      <c r="DO198" s="131">
        <f t="shared" si="349"/>
        <v>0</v>
      </c>
      <c r="DP198" s="131">
        <f t="shared" si="349"/>
        <v>0</v>
      </c>
      <c r="DQ198" s="131">
        <f t="shared" si="349"/>
        <v>0</v>
      </c>
      <c r="DR198" s="131">
        <f t="shared" si="349"/>
        <v>0</v>
      </c>
      <c r="DS198" s="131">
        <f t="shared" si="349"/>
        <v>0</v>
      </c>
      <c r="DT198" s="131">
        <f t="shared" si="349"/>
        <v>0</v>
      </c>
      <c r="DU198" s="131">
        <f t="shared" si="349"/>
        <v>0</v>
      </c>
      <c r="DV198" s="131">
        <f t="shared" si="349"/>
        <v>0</v>
      </c>
      <c r="DW198" s="131">
        <f t="shared" si="349"/>
        <v>0</v>
      </c>
      <c r="DX198" s="131">
        <f t="shared" si="349"/>
        <v>0</v>
      </c>
      <c r="DY198" s="131">
        <f t="shared" si="349"/>
        <v>0</v>
      </c>
      <c r="DZ198" s="131">
        <f t="shared" si="349"/>
        <v>0</v>
      </c>
      <c r="EA198" s="131">
        <f t="shared" si="349"/>
        <v>0</v>
      </c>
      <c r="EB198" s="131">
        <f t="shared" si="349"/>
        <v>0</v>
      </c>
      <c r="EC198" s="131">
        <f t="shared" si="349"/>
        <v>0</v>
      </c>
      <c r="ED198" s="131">
        <f t="shared" si="349"/>
        <v>0</v>
      </c>
      <c r="EE198" s="131">
        <f t="shared" si="349"/>
        <v>0</v>
      </c>
      <c r="EF198" s="131">
        <f t="shared" si="349"/>
        <v>0</v>
      </c>
      <c r="EG198" s="131">
        <f>SUM(EG199)</f>
        <v>135</v>
      </c>
      <c r="EH198" s="217">
        <f>SUM(EH199)</f>
        <v>3092124.42</v>
      </c>
      <c r="EI198" s="131">
        <f>EI199</f>
        <v>135</v>
      </c>
      <c r="EJ198" s="131">
        <f>EJ199</f>
        <v>3092124.42</v>
      </c>
    </row>
    <row r="199" spans="1:140" s="3" customFormat="1" ht="45" hidden="1" customHeight="1" x14ac:dyDescent="0.25">
      <c r="A199" s="95"/>
      <c r="B199" s="132">
        <v>127</v>
      </c>
      <c r="C199" s="96" t="s">
        <v>557</v>
      </c>
      <c r="D199" s="184" t="s">
        <v>558</v>
      </c>
      <c r="E199" s="98">
        <v>16026</v>
      </c>
      <c r="F199" s="98">
        <v>16828</v>
      </c>
      <c r="G199" s="99">
        <v>0.98</v>
      </c>
      <c r="H199" s="100"/>
      <c r="I199" s="101">
        <v>1</v>
      </c>
      <c r="J199" s="102"/>
      <c r="K199" s="150">
        <v>1.4</v>
      </c>
      <c r="L199" s="150">
        <v>1.68</v>
      </c>
      <c r="M199" s="150">
        <v>2.23</v>
      </c>
      <c r="N199" s="153">
        <v>2.57</v>
      </c>
      <c r="O199" s="104"/>
      <c r="P199" s="105">
        <f>(O199/12*2*$E199*$G199*$I199*$K199*P$10)+(O199/12*10*$F199*$G199*$I199*$K199*P$10)</f>
        <v>0</v>
      </c>
      <c r="Q199" s="154"/>
      <c r="R199" s="105">
        <f>(Q199/12*2*$E199*$G199*$I199*$K199*R$10)+(Q199/12*10*$F199*$G199*$I199*$K199*R$10)</f>
        <v>0</v>
      </c>
      <c r="S199" s="106"/>
      <c r="T199" s="105">
        <f>(S199/12*2*$E199*$G199*$I199*$K199*T$10)+(S199/12*10*$F199*$G199*$I199*$K199*T$10)</f>
        <v>0</v>
      </c>
      <c r="U199" s="104"/>
      <c r="V199" s="105">
        <f>(U199/12*2*$E199*$G199*$I199*$K199*V$10)+(U199/12*10*$F199*$G199*$I199*$K199*V$10)</f>
        <v>0</v>
      </c>
      <c r="W199" s="104"/>
      <c r="X199" s="105">
        <f>(W199/12*2*$E199*$G199*$I199*$K199*X$10)+(W199/12*10*$F199*$G199*$I199*$K199*X$10)</f>
        <v>0</v>
      </c>
      <c r="Y199" s="104"/>
      <c r="Z199" s="105">
        <f>(Y199/12*2*$E199*$G199*$I199*$K199*Z$10)+(Y199/12*10*$F199*$G199*$I199*$K199*Z$10)</f>
        <v>0</v>
      </c>
      <c r="AA199" s="106"/>
      <c r="AB199" s="105">
        <f>(AA199/12*2*$E199*$G199*$I199*$K199*AB$10)+(AA199/12*10*$F199*$G199*$I199*$K199*AB$10)</f>
        <v>0</v>
      </c>
      <c r="AC199" s="106"/>
      <c r="AD199" s="105">
        <f>(AC199/12*2*$E199*$G199*$I199*$K199*AD$10)+(AC199/12*10*$F199*$G199*$I199*$K199*AD$10)</f>
        <v>0</v>
      </c>
      <c r="AE199" s="106"/>
      <c r="AF199" s="106">
        <f>SUM(AE199/12*2*$E199*$G199*$I199*$L199*$AF$10)+(AE199/12*10*$F199*$G199*$I199*$L199*$AF$10)</f>
        <v>0</v>
      </c>
      <c r="AG199" s="106"/>
      <c r="AH199" s="107">
        <f>SUM(AG199/12*2*$E199*$G199*$I199*$L199*$AH$10)+(AG199/12*10*$F199*$G199*$I199*$L199*$AH$10)</f>
        <v>0</v>
      </c>
      <c r="AI199" s="104"/>
      <c r="AJ199" s="105">
        <f>(AI199/12*2*$E199*$G199*$I199*$K199*AJ$10)+(AI199/12*10*$F199*$G199*$I199*$K199*AJ$10)</f>
        <v>0</v>
      </c>
      <c r="AK199" s="104"/>
      <c r="AL199" s="105">
        <f>(AK199/12*2*$E199*$G199*$I199*$K199*AL$10)+(AK199/12*10*$F199*$G199*$I199*$K199*AL$10)</f>
        <v>0</v>
      </c>
      <c r="AM199" s="104"/>
      <c r="AN199" s="105">
        <f>(AM199/12*2*$E199*$G199*$I199*$K199*AN$10)+(AM199/12*10*$F199*$G199*$I199*$K199*AN$10)</f>
        <v>0</v>
      </c>
      <c r="AO199" s="104"/>
      <c r="AP199" s="105">
        <f>(AO199/12*2*$E199*$G199*$I199*$K199*AP$10)+(AO199/12*10*$F199*$G199*$I199*$K199*AP$10)</f>
        <v>0</v>
      </c>
      <c r="AQ199" s="104"/>
      <c r="AR199" s="105">
        <f>(AQ199/12*2*$E199*$G199*$I199*$K199*AR$10)+(AQ199/12*10*$F199*$G199*$I199*$K199*AR$10)</f>
        <v>0</v>
      </c>
      <c r="AS199" s="104"/>
      <c r="AT199" s="105">
        <f>(AS199/12*2*$E199*$G199*$I199*$K199*AT$10)+(AS199/12*10*$F199*$G199*$I199*$K199*AT$10)</f>
        <v>0</v>
      </c>
      <c r="AU199" s="104"/>
      <c r="AV199" s="105">
        <f>(AU199/12*2*$E199*$G199*$I199*$K199*AV$10)+(AU199/12*10*$F199*$G199*$I199*$K199*AV$10)</f>
        <v>0</v>
      </c>
      <c r="AW199" s="104"/>
      <c r="AX199" s="105">
        <f>(AW199/12*2*$E199*$G199*$I199*$K199*AX$10)+(AW199/12*10*$F199*$G199*$I199*$K199*AX$10)</f>
        <v>0</v>
      </c>
      <c r="AY199" s="104"/>
      <c r="AZ199" s="105">
        <f>(AY199/12*2*$E199*$G199*$I199*$K199*AZ$10)+(AY199/12*10*$F199*$G199*$I199*$K199*AZ$10)</f>
        <v>0</v>
      </c>
      <c r="BA199" s="104"/>
      <c r="BB199" s="105">
        <f>(BA199/12*2*$E199*$G199*$I199*$K199*BB$10)+(BA199/12*10*$F199*$G199*$I199*$K199*BB$10)</f>
        <v>0</v>
      </c>
      <c r="BC199" s="104"/>
      <c r="BD199" s="105">
        <f>(BC199/12*2*$E199*$G199*$I199*$K199*BD$10)+(BC199/12*10*$F199*$G199*$I199*$K199*BD$10)</f>
        <v>0</v>
      </c>
      <c r="BE199" s="104"/>
      <c r="BF199" s="105">
        <f>(BE199/12*2*$E199*$G199*$I199*$K199*BF$10)+(BE199/12*10*$F199*$G199*$I199*$K199*BF$10)</f>
        <v>0</v>
      </c>
      <c r="BG199" s="104"/>
      <c r="BH199" s="105">
        <f>(BG199/12*2*$E199*$G199*$I199*$K199*BH$10)+(BG199/12*10*$F199*$G199*$I199*$K199*BH$10)</f>
        <v>0</v>
      </c>
      <c r="BI199" s="104"/>
      <c r="BJ199" s="105">
        <f>(BI199/12*2*$E199*$G199*$I199*$K199*BJ$10)+(BI199/12*10*$F199*$G199*$I199*$K199*BJ$10)</f>
        <v>0</v>
      </c>
      <c r="BK199" s="104"/>
      <c r="BL199" s="105">
        <f>(BK199/12*2*$E199*$G199*$I199*$K199*BL$10)+(BK199/12*10*$F199*$G199*$I199*$K199*BL$10)</f>
        <v>0</v>
      </c>
      <c r="BM199" s="104"/>
      <c r="BN199" s="105">
        <f>(BM199/12*2*$E199*$G199*$I199*$K199*BN$10)+(BM199/12*10*$F199*$G199*$I199*$K199*BN$10)</f>
        <v>0</v>
      </c>
      <c r="BO199" s="109"/>
      <c r="BP199" s="105">
        <f>(BO199/12*2*$E199*$G199*$I199*$K199*BP$10)+(BO199/12*10*$F199*$G199*$I199*$K199*BP$10)</f>
        <v>0</v>
      </c>
      <c r="BQ199" s="104"/>
      <c r="BR199" s="105">
        <f>(BQ199/12*2*$E199*$G199*$I199*$K199*BR$10)+(BQ199/12*10*$F199*$G199*$I199*$K199*BR$10)</f>
        <v>0</v>
      </c>
      <c r="BS199" s="106"/>
      <c r="BT199" s="105">
        <f>(BS199/12*2*$E199*$G199*$I199*$K199*BT$10)+(BS199/12*10*$F199*$G199*$I199*$K199*BT$10)</f>
        <v>0</v>
      </c>
      <c r="BU199" s="104"/>
      <c r="BV199" s="105">
        <f>(BU199/12*2*$E199*$G199*$I199*$K199*BV$10)+(BU199/12*10*$F199*$G199*$I199*$K199*BV$10)</f>
        <v>0</v>
      </c>
      <c r="BW199" s="104"/>
      <c r="BX199" s="105">
        <f>(BW199/12*2*$E199*$G199*$I199*$K199*BX$10)+(BW199/12*10*$F199*$G199*$I199*$K199*BX$10)</f>
        <v>0</v>
      </c>
      <c r="BY199" s="104"/>
      <c r="BZ199" s="105">
        <f>(BY199/12*2*$E199*$G199*$I199*$K199*BZ$10)+(BY199/12*10*$F199*$G199*$I199*$K199*BZ$10)</f>
        <v>0</v>
      </c>
      <c r="CA199" s="125"/>
      <c r="CB199" s="105">
        <f>(CA199/12*2*$E199*$G199*$I199*$K199*CB$10)+(CA199/12*10*$F199*$G199*$I199*$K199*CB$10)</f>
        <v>0</v>
      </c>
      <c r="CC199" s="106"/>
      <c r="CD199" s="107">
        <f>SUM(CC199/12*2*$E199*$G199*$I199*$L199*CD$10)+(CC199/12*10*$F199*$G199*$I199*$L199*$CD$10)</f>
        <v>0</v>
      </c>
      <c r="CE199" s="104"/>
      <c r="CF199" s="107">
        <f>SUM(CE199/12*2*$E199*$G199*$I199*$L199*CF$10)+(CE199/12*10*$F199*$G199*$I199*$L199*CF$10)</f>
        <v>0</v>
      </c>
      <c r="CG199" s="106"/>
      <c r="CH199" s="107">
        <f>SUM(CG199/12*2*$E199*$G199*$I199*$L199*CH$10)+(CG199/12*10*$F199*$G199*$I199*$L199*CH$10)</f>
        <v>0</v>
      </c>
      <c r="CI199" s="106"/>
      <c r="CJ199" s="107">
        <f>SUM(CI199/12*2*$E199*$G199*$I199*$L199*CJ$10)+(CI199/12*10*$F199*$G199*$I199*$L199*CJ$10)</f>
        <v>0</v>
      </c>
      <c r="CK199" s="106"/>
      <c r="CL199" s="107">
        <f>SUM(CK199/12*2*$E199*$G199*$I199*$L199*CL$10)+(CK199/12*10*$F199*$G199*$I199*$L199*CL$10)</f>
        <v>0</v>
      </c>
      <c r="CM199" s="104"/>
      <c r="CN199" s="107">
        <f>SUM(CM199/12*2*$E199*$G199*$I199*$L199*CN$10)+(CM199/12*10*$F199*$G199*$I199*$L199*CN$10)</f>
        <v>0</v>
      </c>
      <c r="CO199" s="104"/>
      <c r="CP199" s="107">
        <f>SUM(CO199/12*2*$E199*$G199*$I199*$L199*CP$10)+(CO199/12*10*$F199*$G199*$I199*$L199*CP$10)</f>
        <v>0</v>
      </c>
      <c r="CQ199" s="106"/>
      <c r="CR199" s="107">
        <f>SUM(CQ199/12*2*$E199*$G199*$I199*$L199*CR$10)+(CQ199/12*10*$F199*$G199*$I199*$L199*CR$10)</f>
        <v>0</v>
      </c>
      <c r="CS199" s="104"/>
      <c r="CT199" s="107">
        <f>SUM(CS199/12*2*$E199*$G199*$I199*$L199*CT$10)+(CS199/12*10*$F199*$G199*$I199*$L199*CT$10)</f>
        <v>0</v>
      </c>
      <c r="CU199" s="104"/>
      <c r="CV199" s="107">
        <f>SUM(CU199/12*2*$E199*$G199*$I199*$L199*CV$10)+(CU199/12*10*$F199*$G199*$I199*$L199*CV$10)</f>
        <v>0</v>
      </c>
      <c r="CW199" s="104"/>
      <c r="CX199" s="107">
        <f>SUM(CW199/12*2*$E199*$G199*$I199*$L199*CX$10)+(CW199/12*10*$F199*$G199*$I199*$L199*CX$10)</f>
        <v>0</v>
      </c>
      <c r="CY199" s="104"/>
      <c r="CZ199" s="107">
        <f>SUM(CY199/12*2*$E199*$G199*$I199*$L199*CZ$10)+(CY199/12*10*$F199*$G199*$I199*$L199*CZ$10)</f>
        <v>0</v>
      </c>
      <c r="DA199" s="104"/>
      <c r="DB199" s="107">
        <f>SUM(DA199/12*2*$E199*$G199*$I199*$L199*DB$10)+(DA199/12*10*$F199*$G199*$I199*$L199*DB$10)</f>
        <v>0</v>
      </c>
      <c r="DC199" s="104"/>
      <c r="DD199" s="107">
        <f>SUM(DC199/12*2*$E199*$G199*$I199*$L199*DD$10)+(DC199/12*10*$F199*$G199*$I199*$L199*DD$10)</f>
        <v>0</v>
      </c>
      <c r="DE199" s="104"/>
      <c r="DF199" s="106">
        <f>SUM(DE199/12*2*$E199*$G199*$I199*$L199*DF$10)+(DE199/12*10*$F199*$G199*$I199*$L199*DF$10)</f>
        <v>0</v>
      </c>
      <c r="DG199" s="104"/>
      <c r="DH199" s="107">
        <f>SUM(DG199/12*2*$E199*$G199*$I199*$L199*DH$10)+(DG199/12*10*$F199*$G199*$I199*$L199*DH$10)</f>
        <v>0</v>
      </c>
      <c r="DI199" s="104"/>
      <c r="DJ199" s="107">
        <f>SUM(DI199/12*2*$E199*$G199*$I199*$M199*DJ$10)+(DI199/12*10*$F199*$G199*$I199*$M199*DJ$10)</f>
        <v>0</v>
      </c>
      <c r="DK199" s="104"/>
      <c r="DL199" s="107">
        <f>SUM(DK199/12*2*$E199*$G199*$I199*$N199*DL$10)+(DK199/12*10*$F199*$G199*$I199*$N199*DL$10)</f>
        <v>0</v>
      </c>
      <c r="DM199" s="104"/>
      <c r="DN199" s="105">
        <f>(DM199/12*2*$E199*$G199*$I199*$K199*DN$10)+(DM199/12*10*$F199*$G199*$I199*$K199*DN$10)</f>
        <v>0</v>
      </c>
      <c r="DO199" s="104"/>
      <c r="DP199" s="105">
        <f>(DO199/12*2*$E199*$G199*$I199*$K199*DP$10)+(DO199/12*10*$F199*$G199*$I199*$K199*DP$10)</f>
        <v>0</v>
      </c>
      <c r="DQ199" s="104"/>
      <c r="DR199" s="107">
        <f>SUM(DQ199/12*2*$E199*$G199*$I199)+(DQ199/12*10*$F199*$G199*$I199)</f>
        <v>0</v>
      </c>
      <c r="DS199" s="104"/>
      <c r="DT199" s="106"/>
      <c r="DU199" s="104"/>
      <c r="DV199" s="105">
        <f>(DU199/12*2*$E199*$G199*$I199*$K199*DV$10)+(DU199/12*10*$F199*$G199*$I199*$K199*DV$10)</f>
        <v>0</v>
      </c>
      <c r="DW199" s="104"/>
      <c r="DX199" s="105">
        <f>(DW199/12*2*$E199*$G199*$I199*$K199*DX$10)+(DW199/12*10*$F199*$G199*$I199*$K199*DX$10)</f>
        <v>0</v>
      </c>
      <c r="DY199" s="104"/>
      <c r="DZ199" s="106"/>
      <c r="EA199" s="110"/>
      <c r="EB199" s="110"/>
      <c r="EC199" s="125"/>
      <c r="ED199" s="106"/>
      <c r="EE199" s="125"/>
      <c r="EF199" s="125"/>
      <c r="EG199" s="104">
        <v>135</v>
      </c>
      <c r="EH199" s="111">
        <f>(EG199/12*2*$E199*$G199*$I199*$K199)+(EG199/12*10*$F199*$G199*$I199*$K199)</f>
        <v>3092124.42</v>
      </c>
      <c r="EI199" s="112">
        <f>SUM(O199,Q199,S199,U199,W199,Y199,AA199,AC199,AE199,AG199,AI199,AK199,AM199,AO199,AQ199,AS199,AU199,AW199,AY199,BA199,BC199,BE199,BG199,BI199,BK199,BM199,BO199,BQ199,BS199,BU199,BW199,BY199,CA199,CC199,CE199,CG199,CI199,CK199,CM199,CO199,CQ199,CS199,CU199,CW199,CY199,DA199,DC199,DE199,DG199,DI199,DK199,DM199,DO199,DQ199,DS199,DU199,DW199,DY199,EA199,EC199,EE199,EG199)</f>
        <v>135</v>
      </c>
      <c r="EJ199" s="112">
        <f>SUM(P199,R199,T199,V199,X199,Z199,AB199,AD199,AF199,AH199,AJ199,AL199,AN199,AP199,AR199,AT199,AV199,AX199,AZ199,BB199,BD199,BF199,BH199,BJ199,BL199,BN199,BP199,BR199,BT199,BV199,BX199,BZ199,CB199,CD199,CF199,CH199,CJ199,CL199,CN199,CP199,CR199,CT199,CV199,CX199,CZ199,DB199,DD199,DF199,DH199,DJ199,DL199,DN199,DP199,DR199,DT199,DV199,DX199,DZ199,EB199,ED199,EF199,EH199)</f>
        <v>3092124.42</v>
      </c>
    </row>
    <row r="200" spans="1:140" s="148" customFormat="1" ht="15" hidden="1" customHeight="1" x14ac:dyDescent="0.25">
      <c r="A200" s="87">
        <v>27</v>
      </c>
      <c r="B200" s="87"/>
      <c r="C200" s="210" t="s">
        <v>559</v>
      </c>
      <c r="D200" s="185" t="s">
        <v>560</v>
      </c>
      <c r="E200" s="98">
        <v>16026</v>
      </c>
      <c r="F200" s="98">
        <v>16828</v>
      </c>
      <c r="G200" s="156"/>
      <c r="H200" s="100"/>
      <c r="I200" s="90"/>
      <c r="J200" s="266"/>
      <c r="K200" s="157">
        <v>1.4</v>
      </c>
      <c r="L200" s="157">
        <v>1.68</v>
      </c>
      <c r="M200" s="157">
        <v>2.23</v>
      </c>
      <c r="N200" s="147">
        <v>2.57</v>
      </c>
      <c r="O200" s="131">
        <f t="shared" ref="O200:BZ200" si="350">O201</f>
        <v>0</v>
      </c>
      <c r="P200" s="131">
        <f t="shared" si="350"/>
        <v>0</v>
      </c>
      <c r="Q200" s="131">
        <f t="shared" si="350"/>
        <v>0</v>
      </c>
      <c r="R200" s="131">
        <f t="shared" si="350"/>
        <v>0</v>
      </c>
      <c r="S200" s="131">
        <f t="shared" si="350"/>
        <v>0</v>
      </c>
      <c r="T200" s="131">
        <f t="shared" si="350"/>
        <v>0</v>
      </c>
      <c r="U200" s="131">
        <f t="shared" si="350"/>
        <v>0</v>
      </c>
      <c r="V200" s="131">
        <f t="shared" si="350"/>
        <v>0</v>
      </c>
      <c r="W200" s="131">
        <f t="shared" si="350"/>
        <v>0</v>
      </c>
      <c r="X200" s="131">
        <f t="shared" si="350"/>
        <v>0</v>
      </c>
      <c r="Y200" s="131">
        <f t="shared" si="350"/>
        <v>0</v>
      </c>
      <c r="Z200" s="131">
        <f t="shared" si="350"/>
        <v>0</v>
      </c>
      <c r="AA200" s="131">
        <f t="shared" si="350"/>
        <v>1</v>
      </c>
      <c r="AB200" s="131">
        <f t="shared" si="350"/>
        <v>17295.329333333331</v>
      </c>
      <c r="AC200" s="131">
        <f t="shared" si="350"/>
        <v>0</v>
      </c>
      <c r="AD200" s="131">
        <f t="shared" si="350"/>
        <v>0</v>
      </c>
      <c r="AE200" s="131">
        <f t="shared" si="350"/>
        <v>0</v>
      </c>
      <c r="AF200" s="131">
        <f t="shared" si="350"/>
        <v>0</v>
      </c>
      <c r="AG200" s="131">
        <f t="shared" si="350"/>
        <v>0</v>
      </c>
      <c r="AH200" s="131">
        <f t="shared" si="350"/>
        <v>0</v>
      </c>
      <c r="AI200" s="131">
        <f t="shared" si="350"/>
        <v>0</v>
      </c>
      <c r="AJ200" s="131">
        <f t="shared" si="350"/>
        <v>0</v>
      </c>
      <c r="AK200" s="131">
        <f t="shared" si="350"/>
        <v>0</v>
      </c>
      <c r="AL200" s="131">
        <f t="shared" si="350"/>
        <v>0</v>
      </c>
      <c r="AM200" s="131">
        <f t="shared" si="350"/>
        <v>0</v>
      </c>
      <c r="AN200" s="131">
        <f t="shared" si="350"/>
        <v>0</v>
      </c>
      <c r="AO200" s="131">
        <f t="shared" si="350"/>
        <v>0</v>
      </c>
      <c r="AP200" s="131">
        <f t="shared" si="350"/>
        <v>0</v>
      </c>
      <c r="AQ200" s="131">
        <f t="shared" si="350"/>
        <v>0</v>
      </c>
      <c r="AR200" s="131">
        <f t="shared" si="350"/>
        <v>0</v>
      </c>
      <c r="AS200" s="131">
        <f t="shared" si="350"/>
        <v>0</v>
      </c>
      <c r="AT200" s="131">
        <f t="shared" si="350"/>
        <v>0</v>
      </c>
      <c r="AU200" s="131">
        <f t="shared" si="350"/>
        <v>0</v>
      </c>
      <c r="AV200" s="131">
        <f t="shared" si="350"/>
        <v>0</v>
      </c>
      <c r="AW200" s="131">
        <f t="shared" si="350"/>
        <v>0</v>
      </c>
      <c r="AX200" s="131">
        <f t="shared" si="350"/>
        <v>0</v>
      </c>
      <c r="AY200" s="131">
        <f t="shared" si="350"/>
        <v>0</v>
      </c>
      <c r="AZ200" s="131">
        <f t="shared" si="350"/>
        <v>0</v>
      </c>
      <c r="BA200" s="131">
        <f t="shared" si="350"/>
        <v>0</v>
      </c>
      <c r="BB200" s="131">
        <f t="shared" si="350"/>
        <v>0</v>
      </c>
      <c r="BC200" s="131">
        <f t="shared" si="350"/>
        <v>0</v>
      </c>
      <c r="BD200" s="131">
        <f t="shared" si="350"/>
        <v>0</v>
      </c>
      <c r="BE200" s="131">
        <f t="shared" si="350"/>
        <v>0</v>
      </c>
      <c r="BF200" s="131">
        <f t="shared" si="350"/>
        <v>0</v>
      </c>
      <c r="BG200" s="131">
        <f t="shared" si="350"/>
        <v>0</v>
      </c>
      <c r="BH200" s="131">
        <f t="shared" si="350"/>
        <v>0</v>
      </c>
      <c r="BI200" s="131">
        <f t="shared" si="350"/>
        <v>0</v>
      </c>
      <c r="BJ200" s="131">
        <f t="shared" si="350"/>
        <v>0</v>
      </c>
      <c r="BK200" s="131">
        <f t="shared" si="350"/>
        <v>0</v>
      </c>
      <c r="BL200" s="131">
        <f t="shared" si="350"/>
        <v>0</v>
      </c>
      <c r="BM200" s="131">
        <f t="shared" si="350"/>
        <v>0</v>
      </c>
      <c r="BN200" s="131">
        <f t="shared" si="350"/>
        <v>0</v>
      </c>
      <c r="BO200" s="131">
        <f t="shared" si="350"/>
        <v>0</v>
      </c>
      <c r="BP200" s="131">
        <f t="shared" si="350"/>
        <v>0</v>
      </c>
      <c r="BQ200" s="131">
        <f t="shared" si="350"/>
        <v>0</v>
      </c>
      <c r="BR200" s="131">
        <f t="shared" si="350"/>
        <v>0</v>
      </c>
      <c r="BS200" s="131">
        <f t="shared" si="350"/>
        <v>0</v>
      </c>
      <c r="BT200" s="131">
        <f t="shared" si="350"/>
        <v>0</v>
      </c>
      <c r="BU200" s="131">
        <f t="shared" si="350"/>
        <v>0</v>
      </c>
      <c r="BV200" s="131">
        <f t="shared" si="350"/>
        <v>0</v>
      </c>
      <c r="BW200" s="131">
        <f t="shared" si="350"/>
        <v>0</v>
      </c>
      <c r="BX200" s="131">
        <f t="shared" si="350"/>
        <v>0</v>
      </c>
      <c r="BY200" s="131">
        <f t="shared" si="350"/>
        <v>3</v>
      </c>
      <c r="BZ200" s="131">
        <f t="shared" si="350"/>
        <v>51885.987999999998</v>
      </c>
      <c r="CA200" s="131">
        <f t="shared" ref="CA200:EF200" si="351">CA201</f>
        <v>1</v>
      </c>
      <c r="CB200" s="131">
        <f t="shared" si="351"/>
        <v>17295.329333333331</v>
      </c>
      <c r="CC200" s="131">
        <f t="shared" si="351"/>
        <v>20</v>
      </c>
      <c r="CD200" s="131">
        <f t="shared" si="351"/>
        <v>415087.90399999998</v>
      </c>
      <c r="CE200" s="131">
        <f t="shared" si="351"/>
        <v>0</v>
      </c>
      <c r="CF200" s="131">
        <f t="shared" si="351"/>
        <v>0</v>
      </c>
      <c r="CG200" s="131">
        <f t="shared" si="351"/>
        <v>0</v>
      </c>
      <c r="CH200" s="131">
        <f t="shared" si="351"/>
        <v>0</v>
      </c>
      <c r="CI200" s="131">
        <f t="shared" si="351"/>
        <v>0</v>
      </c>
      <c r="CJ200" s="131">
        <f t="shared" si="351"/>
        <v>0</v>
      </c>
      <c r="CK200" s="131">
        <f t="shared" si="351"/>
        <v>0</v>
      </c>
      <c r="CL200" s="131">
        <f t="shared" si="351"/>
        <v>0</v>
      </c>
      <c r="CM200" s="131">
        <f t="shared" si="351"/>
        <v>0</v>
      </c>
      <c r="CN200" s="131">
        <f t="shared" si="351"/>
        <v>0</v>
      </c>
      <c r="CO200" s="131">
        <f t="shared" si="351"/>
        <v>0</v>
      </c>
      <c r="CP200" s="131">
        <f t="shared" si="351"/>
        <v>0</v>
      </c>
      <c r="CQ200" s="131">
        <f t="shared" si="351"/>
        <v>0</v>
      </c>
      <c r="CR200" s="131">
        <f t="shared" si="351"/>
        <v>0</v>
      </c>
      <c r="CS200" s="131">
        <f t="shared" si="351"/>
        <v>0</v>
      </c>
      <c r="CT200" s="131">
        <f t="shared" si="351"/>
        <v>0</v>
      </c>
      <c r="CU200" s="131">
        <f t="shared" si="351"/>
        <v>0</v>
      </c>
      <c r="CV200" s="131">
        <f t="shared" si="351"/>
        <v>0</v>
      </c>
      <c r="CW200" s="131">
        <f t="shared" si="351"/>
        <v>0</v>
      </c>
      <c r="CX200" s="131">
        <f t="shared" si="351"/>
        <v>0</v>
      </c>
      <c r="CY200" s="131">
        <f t="shared" si="351"/>
        <v>0</v>
      </c>
      <c r="CZ200" s="131">
        <f t="shared" si="351"/>
        <v>0</v>
      </c>
      <c r="DA200" s="131">
        <f t="shared" si="351"/>
        <v>0</v>
      </c>
      <c r="DB200" s="131">
        <f t="shared" si="351"/>
        <v>0</v>
      </c>
      <c r="DC200" s="131">
        <f t="shared" si="351"/>
        <v>0</v>
      </c>
      <c r="DD200" s="131">
        <f t="shared" si="351"/>
        <v>0</v>
      </c>
      <c r="DE200" s="131">
        <f t="shared" si="351"/>
        <v>0</v>
      </c>
      <c r="DF200" s="131">
        <f t="shared" si="351"/>
        <v>0</v>
      </c>
      <c r="DG200" s="131">
        <f t="shared" si="351"/>
        <v>0</v>
      </c>
      <c r="DH200" s="131">
        <f t="shared" si="351"/>
        <v>0</v>
      </c>
      <c r="DI200" s="131">
        <f t="shared" si="351"/>
        <v>0</v>
      </c>
      <c r="DJ200" s="131">
        <f t="shared" si="351"/>
        <v>0</v>
      </c>
      <c r="DK200" s="131">
        <f t="shared" si="351"/>
        <v>0</v>
      </c>
      <c r="DL200" s="131">
        <f t="shared" si="351"/>
        <v>0</v>
      </c>
      <c r="DM200" s="131">
        <f t="shared" si="351"/>
        <v>0</v>
      </c>
      <c r="DN200" s="131">
        <f t="shared" si="351"/>
        <v>0</v>
      </c>
      <c r="DO200" s="131">
        <f t="shared" si="351"/>
        <v>0</v>
      </c>
      <c r="DP200" s="131">
        <f t="shared" si="351"/>
        <v>0</v>
      </c>
      <c r="DQ200" s="131">
        <f t="shared" si="351"/>
        <v>0</v>
      </c>
      <c r="DR200" s="131">
        <f t="shared" si="351"/>
        <v>0</v>
      </c>
      <c r="DS200" s="131">
        <f t="shared" si="351"/>
        <v>0</v>
      </c>
      <c r="DT200" s="131">
        <f t="shared" si="351"/>
        <v>0</v>
      </c>
      <c r="DU200" s="131">
        <f t="shared" si="351"/>
        <v>0</v>
      </c>
      <c r="DV200" s="131">
        <f t="shared" si="351"/>
        <v>0</v>
      </c>
      <c r="DW200" s="131">
        <f t="shared" si="351"/>
        <v>0</v>
      </c>
      <c r="DX200" s="131">
        <f t="shared" si="351"/>
        <v>0</v>
      </c>
      <c r="DY200" s="131">
        <f t="shared" si="351"/>
        <v>0</v>
      </c>
      <c r="DZ200" s="131">
        <f t="shared" si="351"/>
        <v>0</v>
      </c>
      <c r="EA200" s="131">
        <f t="shared" si="351"/>
        <v>0</v>
      </c>
      <c r="EB200" s="131">
        <f t="shared" si="351"/>
        <v>0</v>
      </c>
      <c r="EC200" s="131">
        <f t="shared" si="351"/>
        <v>0</v>
      </c>
      <c r="ED200" s="131">
        <f t="shared" si="351"/>
        <v>0</v>
      </c>
      <c r="EE200" s="131">
        <f t="shared" si="351"/>
        <v>0</v>
      </c>
      <c r="EF200" s="131">
        <f t="shared" si="351"/>
        <v>0</v>
      </c>
      <c r="EG200" s="131"/>
      <c r="EH200" s="131"/>
      <c r="EI200" s="131">
        <f>EI201</f>
        <v>25</v>
      </c>
      <c r="EJ200" s="131">
        <f>EJ201</f>
        <v>501564.55066666665</v>
      </c>
    </row>
    <row r="201" spans="1:140" s="3" customFormat="1" ht="30" hidden="1" customHeight="1" x14ac:dyDescent="0.25">
      <c r="A201" s="95"/>
      <c r="B201" s="132">
        <v>128</v>
      </c>
      <c r="C201" s="96" t="s">
        <v>561</v>
      </c>
      <c r="D201" s="186" t="s">
        <v>562</v>
      </c>
      <c r="E201" s="98">
        <v>16026</v>
      </c>
      <c r="F201" s="98">
        <v>16828</v>
      </c>
      <c r="G201" s="216">
        <v>0.74</v>
      </c>
      <c r="H201" s="100"/>
      <c r="I201" s="101">
        <v>1</v>
      </c>
      <c r="J201" s="102"/>
      <c r="K201" s="150">
        <v>1.4</v>
      </c>
      <c r="L201" s="150">
        <v>1.68</v>
      </c>
      <c r="M201" s="150">
        <v>2.23</v>
      </c>
      <c r="N201" s="153">
        <v>2.57</v>
      </c>
      <c r="O201" s="104"/>
      <c r="P201" s="105">
        <f>(O201/12*2*$E201*$G201*$I201*$K201*P$10)+(O201/12*10*$F201*$G201*$I201*$K201*P$10)</f>
        <v>0</v>
      </c>
      <c r="Q201" s="154"/>
      <c r="R201" s="105">
        <f>(Q201/12*2*$E201*$G201*$I201*$K201*R$10)+(Q201/12*10*$F201*$G201*$I201*$K201*R$10)</f>
        <v>0</v>
      </c>
      <c r="S201" s="106"/>
      <c r="T201" s="105">
        <f>(S201/12*2*$E201*$G201*$I201*$K201*T$10)+(S201/12*10*$F201*$G201*$I201*$K201*T$10)</f>
        <v>0</v>
      </c>
      <c r="U201" s="104"/>
      <c r="V201" s="105">
        <f>(U201/12*2*$E201*$G201*$I201*$K201*V$10)+(U201/12*10*$F201*$G201*$I201*$K201*V$10)</f>
        <v>0</v>
      </c>
      <c r="W201" s="104"/>
      <c r="X201" s="105">
        <f>(W201/12*2*$E201*$G201*$I201*$K201*X$10)+(W201/12*10*$F201*$G201*$I201*$K201*X$10)</f>
        <v>0</v>
      </c>
      <c r="Y201" s="104"/>
      <c r="Z201" s="105">
        <f>(Y201/12*2*$E201*$G201*$I201*$K201*Z$10)+(Y201/12*10*$F201*$G201*$I201*$K201*Z$10)</f>
        <v>0</v>
      </c>
      <c r="AA201" s="106">
        <v>1</v>
      </c>
      <c r="AB201" s="105">
        <f>(AA201/12*2*$E201*$G201*$I201*$K201*AB$10)+(AA201/12*10*$F201*$G201*$I201*$K201*AB$10)</f>
        <v>17295.329333333331</v>
      </c>
      <c r="AC201" s="106"/>
      <c r="AD201" s="105">
        <f>(AC201/12*2*$E201*$G201*$I201*$K201*AD$10)+(AC201/12*10*$F201*$G201*$I201*$K201*AD$10)</f>
        <v>0</v>
      </c>
      <c r="AE201" s="106"/>
      <c r="AF201" s="106">
        <f>SUM(AE201/12*2*$E201*$G201*$I201*$L201*$AF$10)+(AE201/12*10*$F201*$G201*$I201*$L201*$AF$10)</f>
        <v>0</v>
      </c>
      <c r="AG201" s="106"/>
      <c r="AH201" s="107">
        <f>SUM(AG201/12*2*$E201*$G201*$I201*$L201*$AH$10)+(AG201/12*10*$F201*$G201*$I201*$L201*$AH$10)</f>
        <v>0</v>
      </c>
      <c r="AI201" s="104"/>
      <c r="AJ201" s="105">
        <f>(AI201/12*2*$E201*$G201*$I201*$K201*AJ$10)+(AI201/12*10*$F201*$G201*$I201*$K201*AJ$10)</f>
        <v>0</v>
      </c>
      <c r="AK201" s="104"/>
      <c r="AL201" s="105">
        <f>(AK201/12*2*$E201*$G201*$I201*$K201*AL$10)+(AK201/12*10*$F201*$G201*$I201*$K201*AL$10)</f>
        <v>0</v>
      </c>
      <c r="AM201" s="104"/>
      <c r="AN201" s="105">
        <f>(AM201/12*2*$E201*$G201*$I201*$K201*AN$10)+(AM201/12*10*$F201*$G201*$I201*$K201*AN$10)</f>
        <v>0</v>
      </c>
      <c r="AO201" s="104"/>
      <c r="AP201" s="105">
        <f>(AO201/12*2*$E201*$G201*$I201*$K201*AP$10)+(AO201/12*10*$F201*$G201*$I201*$K201*AP$10)</f>
        <v>0</v>
      </c>
      <c r="AQ201" s="104"/>
      <c r="AR201" s="105">
        <f>(AQ201/12*2*$E201*$G201*$I201*$K201*AR$10)+(AQ201/12*10*$F201*$G201*$I201*$K201*AR$10)</f>
        <v>0</v>
      </c>
      <c r="AS201" s="104"/>
      <c r="AT201" s="105">
        <f>(AS201/12*2*$E201*$G201*$I201*$K201*AT$10)+(AS201/12*10*$F201*$G201*$I201*$K201*AT$10)</f>
        <v>0</v>
      </c>
      <c r="AU201" s="104"/>
      <c r="AV201" s="105">
        <f>(AU201/12*2*$E201*$G201*$I201*$K201*AV$10)+(AU201/12*10*$F201*$G201*$I201*$K201*AV$10)</f>
        <v>0</v>
      </c>
      <c r="AW201" s="104"/>
      <c r="AX201" s="105">
        <f>(AW201/12*2*$E201*$G201*$I201*$K201*AX$10)+(AW201/12*10*$F201*$G201*$I201*$K201*AX$10)</f>
        <v>0</v>
      </c>
      <c r="AY201" s="104"/>
      <c r="AZ201" s="105">
        <f>(AY201/12*2*$E201*$G201*$I201*$K201*AZ$10)+(AY201/12*10*$F201*$G201*$I201*$K201*AZ$10)</f>
        <v>0</v>
      </c>
      <c r="BA201" s="104"/>
      <c r="BB201" s="105">
        <f>(BA201/12*2*$E201*$G201*$I201*$K201*BB$10)+(BA201/12*10*$F201*$G201*$I201*$K201*BB$10)</f>
        <v>0</v>
      </c>
      <c r="BC201" s="104"/>
      <c r="BD201" s="105">
        <f>(BC201/12*2*$E201*$G201*$I201*$K201*BD$10)+(BC201/12*10*$F201*$G201*$I201*$K201*BD$10)</f>
        <v>0</v>
      </c>
      <c r="BE201" s="104"/>
      <c r="BF201" s="105">
        <f>(BE201/12*2*$E201*$G201*$I201*$K201*BF$10)+(BE201/12*10*$F201*$G201*$I201*$K201*BF$10)</f>
        <v>0</v>
      </c>
      <c r="BG201" s="104"/>
      <c r="BH201" s="105">
        <f>(BG201/12*2*$E201*$G201*$I201*$K201*BH$10)+(BG201/12*10*$F201*$G201*$I201*$K201*BH$10)</f>
        <v>0</v>
      </c>
      <c r="BI201" s="104"/>
      <c r="BJ201" s="105">
        <f>(BI201/12*2*$E201*$G201*$I201*$K201*BJ$10)+(BI201/12*10*$F201*$G201*$I201*$K201*BJ$10)</f>
        <v>0</v>
      </c>
      <c r="BK201" s="104"/>
      <c r="BL201" s="105">
        <f>(BK201/12*2*$E201*$G201*$I201*$K201*BL$10)+(BK201/12*10*$F201*$G201*$I201*$K201*BL$10)</f>
        <v>0</v>
      </c>
      <c r="BM201" s="104"/>
      <c r="BN201" s="105">
        <f>(BM201/12*2*$E201*$G201*$I201*$K201*BN$10)+(BM201/12*10*$F201*$G201*$I201*$K201*BN$10)</f>
        <v>0</v>
      </c>
      <c r="BO201" s="109"/>
      <c r="BP201" s="105">
        <f>(BO201/12*2*$E201*$G201*$I201*$K201*BP$10)+(BO201/12*10*$F201*$G201*$I201*$K201*BP$10)</f>
        <v>0</v>
      </c>
      <c r="BQ201" s="104"/>
      <c r="BR201" s="105">
        <f>(BQ201/12*2*$E201*$G201*$I201*$K201*BR$10)+(BQ201/12*10*$F201*$G201*$I201*$K201*BR$10)</f>
        <v>0</v>
      </c>
      <c r="BS201" s="106"/>
      <c r="BT201" s="105">
        <f>(BS201/12*2*$E201*$G201*$I201*$K201*BT$10)+(BS201/12*10*$F201*$G201*$I201*$K201*BT$10)</f>
        <v>0</v>
      </c>
      <c r="BU201" s="104"/>
      <c r="BV201" s="105">
        <f>(BU201/12*2*$E201*$G201*$I201*$K201*BV$10)+(BU201/12*10*$F201*$G201*$I201*$K201*BV$10)</f>
        <v>0</v>
      </c>
      <c r="BW201" s="104"/>
      <c r="BX201" s="105">
        <f>(BW201/12*2*$E201*$G201*$I201*$K201*BX$10)+(BW201/12*10*$F201*$G201*$I201*$K201*BX$10)</f>
        <v>0</v>
      </c>
      <c r="BY201" s="104">
        <v>3</v>
      </c>
      <c r="BZ201" s="105">
        <f>(BY201/12*2*$E201*$G201*$I201*$K201*BZ$10)+(BY201/12*10*$F201*$G201*$I201*$K201*BZ$10)</f>
        <v>51885.987999999998</v>
      </c>
      <c r="CA201" s="104">
        <v>1</v>
      </c>
      <c r="CB201" s="105">
        <f>(CA201/12*2*$E201*$G201*$I201*$K201*CB$10)+(CA201/12*10*$F201*$G201*$I201*$K201*CB$10)</f>
        <v>17295.329333333331</v>
      </c>
      <c r="CC201" s="106">
        <v>20</v>
      </c>
      <c r="CD201" s="107">
        <f>SUM(CC201/12*2*$E201*$G201*$I201*$L201*CD$10)+(CC201/12*10*$F201*$G201*$I201*$L201*$CD$10)</f>
        <v>415087.90399999998</v>
      </c>
      <c r="CE201" s="104"/>
      <c r="CF201" s="107">
        <f>SUM(CE201/12*2*$E201*$G201*$I201*$L201*CF$10)+(CE201/12*10*$F201*$G201*$I201*$L201*CF$10)</f>
        <v>0</v>
      </c>
      <c r="CG201" s="106"/>
      <c r="CH201" s="107">
        <f>SUM(CG201/12*2*$E201*$G201*$I201*$L201*CH$10)+(CG201/12*10*$F201*$G201*$I201*$L201*CH$10)</f>
        <v>0</v>
      </c>
      <c r="CI201" s="106"/>
      <c r="CJ201" s="107">
        <f>SUM(CI201/12*2*$E201*$G201*$I201*$L201*CJ$10)+(CI201/12*10*$F201*$G201*$I201*$L201*CJ$10)</f>
        <v>0</v>
      </c>
      <c r="CK201" s="106"/>
      <c r="CL201" s="107">
        <f>SUM(CK201/12*2*$E201*$G201*$I201*$L201*CL$10)+(CK201/12*10*$F201*$G201*$I201*$L201*CL$10)</f>
        <v>0</v>
      </c>
      <c r="CM201" s="104"/>
      <c r="CN201" s="107">
        <f>SUM(CM201/12*2*$E201*$G201*$I201*$L201*CN$10)+(CM201/12*10*$F201*$G201*$I201*$L201*CN$10)</f>
        <v>0</v>
      </c>
      <c r="CO201" s="104"/>
      <c r="CP201" s="107">
        <f>SUM(CO201/12*2*$E201*$G201*$I201*$L201*CP$10)+(CO201/12*10*$F201*$G201*$I201*$L201*CP$10)</f>
        <v>0</v>
      </c>
      <c r="CQ201" s="106"/>
      <c r="CR201" s="107">
        <f>SUM(CQ201/12*2*$E201*$G201*$I201*$L201*CR$10)+(CQ201/12*10*$F201*$G201*$I201*$L201*CR$10)</f>
        <v>0</v>
      </c>
      <c r="CS201" s="104"/>
      <c r="CT201" s="107">
        <f>SUM(CS201/12*2*$E201*$G201*$I201*$L201*CT$10)+(CS201/12*10*$F201*$G201*$I201*$L201*CT$10)</f>
        <v>0</v>
      </c>
      <c r="CU201" s="104"/>
      <c r="CV201" s="107">
        <f>SUM(CU201/12*2*$E201*$G201*$I201*$L201*CV$10)+(CU201/12*10*$F201*$G201*$I201*$L201*CV$10)</f>
        <v>0</v>
      </c>
      <c r="CW201" s="104"/>
      <c r="CX201" s="107">
        <f>SUM(CW201/12*2*$E201*$G201*$I201*$L201*CX$10)+(CW201/12*10*$F201*$G201*$I201*$L201*CX$10)</f>
        <v>0</v>
      </c>
      <c r="CY201" s="104"/>
      <c r="CZ201" s="107">
        <f>SUM(CY201/12*2*$E201*$G201*$I201*$L201*CZ$10)+(CY201/12*10*$F201*$G201*$I201*$L201*CZ$10)</f>
        <v>0</v>
      </c>
      <c r="DA201" s="104"/>
      <c r="DB201" s="107">
        <f>SUM(DA201/12*2*$E201*$G201*$I201*$L201*DB$10)+(DA201/12*10*$F201*$G201*$I201*$L201*DB$10)</f>
        <v>0</v>
      </c>
      <c r="DC201" s="104"/>
      <c r="DD201" s="107">
        <f>SUM(DC201/12*2*$E201*$G201*$I201*$L201*DD$10)+(DC201/12*10*$F201*$G201*$I201*$L201*DD$10)</f>
        <v>0</v>
      </c>
      <c r="DE201" s="104"/>
      <c r="DF201" s="106">
        <f>SUM(DE201/12*2*$E201*$G201*$I201*$L201*DF$10)+(DE201/12*10*$F201*$G201*$I201*$L201*DF$10)</f>
        <v>0</v>
      </c>
      <c r="DG201" s="104"/>
      <c r="DH201" s="107">
        <f>SUM(DG201/12*2*$E201*$G201*$I201*$L201*DH$10)+(DG201/12*10*$F201*$G201*$I201*$L201*DH$10)</f>
        <v>0</v>
      </c>
      <c r="DI201" s="104"/>
      <c r="DJ201" s="107">
        <f>SUM(DI201/12*2*$E201*$G201*$I201*$M201*DJ$10)+(DI201/12*10*$F201*$G201*$I201*$M201*DJ$10)</f>
        <v>0</v>
      </c>
      <c r="DK201" s="104"/>
      <c r="DL201" s="107">
        <f>SUM(DK201/12*2*$E201*$G201*$I201*$N201*DL$10)+(DK201/12*10*$F201*$G201*$I201*$N201*DL$10)</f>
        <v>0</v>
      </c>
      <c r="DM201" s="104"/>
      <c r="DN201" s="105">
        <f>(DM201/12*2*$E201*$G201*$I201*$K201*DN$10)+(DM201/12*10*$F201*$G201*$I201*$K201*DN$10)</f>
        <v>0</v>
      </c>
      <c r="DO201" s="104"/>
      <c r="DP201" s="105">
        <f>(DO201/12*2*$E201*$G201*$I201*$K201*DP$10)+(DO201/12*10*$F201*$G201*$I201*$K201*DP$10)</f>
        <v>0</v>
      </c>
      <c r="DQ201" s="104"/>
      <c r="DR201" s="107">
        <f>SUM(DQ201/12*2*$E201*$G201*$I201)+(DQ201/12*10*$F201*$G201*$I201)</f>
        <v>0</v>
      </c>
      <c r="DS201" s="104"/>
      <c r="DT201" s="106"/>
      <c r="DU201" s="104"/>
      <c r="DV201" s="105">
        <f>(DU201/12*2*$E201*$G201*$I201*$K201*DV$10)+(DU201/12*10*$F201*$G201*$I201*$K201*DV$10)</f>
        <v>0</v>
      </c>
      <c r="DW201" s="104"/>
      <c r="DX201" s="105">
        <f>(DW201/12*2*$E201*$G201*$I201*$K201*DX$10)+(DW201/12*10*$F201*$G201*$I201*$K201*DX$10)</f>
        <v>0</v>
      </c>
      <c r="DY201" s="104"/>
      <c r="DZ201" s="106"/>
      <c r="EA201" s="110"/>
      <c r="EB201" s="110"/>
      <c r="EC201" s="125"/>
      <c r="ED201" s="106"/>
      <c r="EE201" s="125"/>
      <c r="EF201" s="125"/>
      <c r="EG201" s="125"/>
      <c r="EH201" s="111">
        <f>(EG201/12*2*$E201*$G201*$I201*$K201)+(EG201/12*10*$F201*$G201*$I201*$K201)</f>
        <v>0</v>
      </c>
      <c r="EI201" s="112">
        <f>SUM(O201,Q201,S201,U201,W201,Y201,AA201,AC201,AE201,AG201,AI201,AK201,AM201,AO201,AQ201,AS201,AU201,AW201,AY201,BA201,BC201,BE201,BG201,BI201,BK201,BM201,BO201,BQ201,BS201,BU201,BW201,BY201,CA201,CC201,CE201,CG201,CI201,CK201,CM201,CO201,CQ201,CS201,CU201,CW201,CY201,DA201,DC201,DE201,DG201,DI201,DK201,DM201,DO201,DQ201,DS201,DU201,DW201,DY201,EA201,EC201,EE201)</f>
        <v>25</v>
      </c>
      <c r="EJ201" s="112">
        <f>SUM(P201,R201,T201,V201,X201,Z201,AB201,AD201,AF201,AH201,AJ201,AL201,AN201,AP201,AR201,AT201,AV201,AX201,AZ201,BB201,BD201,BF201,BH201,BJ201,BL201,BN201,BP201,BR201,BT201,BV201,BX201,BZ201,CB201,CD201,CF201,CH201,CJ201,CL201,CN201,CP201,CR201,CT201,CV201,CX201,CZ201,DB201,DD201,DF201,DH201,DJ201,DL201,DN201,DP201,DR201,DT201,DV201,DX201,DZ201,EB201,ED201,EF201)</f>
        <v>501564.55066666665</v>
      </c>
    </row>
    <row r="202" spans="1:140" s="148" customFormat="1" ht="15" hidden="1" customHeight="1" x14ac:dyDescent="0.25">
      <c r="A202" s="209">
        <v>28</v>
      </c>
      <c r="B202" s="163"/>
      <c r="C202" s="210" t="s">
        <v>563</v>
      </c>
      <c r="D202" s="185" t="s">
        <v>564</v>
      </c>
      <c r="E202" s="98">
        <v>16026</v>
      </c>
      <c r="F202" s="98">
        <v>16828</v>
      </c>
      <c r="G202" s="156"/>
      <c r="H202" s="100"/>
      <c r="I202" s="90"/>
      <c r="J202" s="266"/>
      <c r="K202" s="157">
        <v>1.4</v>
      </c>
      <c r="L202" s="157">
        <v>1.68</v>
      </c>
      <c r="M202" s="157">
        <v>2.23</v>
      </c>
      <c r="N202" s="147">
        <v>2.57</v>
      </c>
      <c r="O202" s="131">
        <f t="shared" ref="O202:BZ202" si="352">O203</f>
        <v>0</v>
      </c>
      <c r="P202" s="131">
        <f t="shared" si="352"/>
        <v>0</v>
      </c>
      <c r="Q202" s="131">
        <f t="shared" si="352"/>
        <v>0</v>
      </c>
      <c r="R202" s="131">
        <f t="shared" si="352"/>
        <v>0</v>
      </c>
      <c r="S202" s="131">
        <f t="shared" si="352"/>
        <v>1</v>
      </c>
      <c r="T202" s="131">
        <f t="shared" si="352"/>
        <v>30851.127999999997</v>
      </c>
      <c r="U202" s="131">
        <f t="shared" si="352"/>
        <v>0</v>
      </c>
      <c r="V202" s="131">
        <f t="shared" si="352"/>
        <v>0</v>
      </c>
      <c r="W202" s="131">
        <f t="shared" si="352"/>
        <v>0</v>
      </c>
      <c r="X202" s="131">
        <f t="shared" si="352"/>
        <v>0</v>
      </c>
      <c r="Y202" s="131">
        <f t="shared" si="352"/>
        <v>0</v>
      </c>
      <c r="Z202" s="131">
        <f t="shared" si="352"/>
        <v>0</v>
      </c>
      <c r="AA202" s="131">
        <f t="shared" si="352"/>
        <v>0</v>
      </c>
      <c r="AB202" s="131">
        <f t="shared" si="352"/>
        <v>0</v>
      </c>
      <c r="AC202" s="131">
        <f t="shared" si="352"/>
        <v>0</v>
      </c>
      <c r="AD202" s="131">
        <f t="shared" si="352"/>
        <v>0</v>
      </c>
      <c r="AE202" s="131">
        <f t="shared" si="352"/>
        <v>0</v>
      </c>
      <c r="AF202" s="131">
        <f t="shared" si="352"/>
        <v>0</v>
      </c>
      <c r="AG202" s="131">
        <f t="shared" si="352"/>
        <v>0</v>
      </c>
      <c r="AH202" s="131">
        <f t="shared" si="352"/>
        <v>0</v>
      </c>
      <c r="AI202" s="131">
        <f t="shared" si="352"/>
        <v>0</v>
      </c>
      <c r="AJ202" s="131">
        <f t="shared" si="352"/>
        <v>0</v>
      </c>
      <c r="AK202" s="131">
        <f t="shared" si="352"/>
        <v>0</v>
      </c>
      <c r="AL202" s="131">
        <f t="shared" si="352"/>
        <v>0</v>
      </c>
      <c r="AM202" s="131">
        <f t="shared" si="352"/>
        <v>0</v>
      </c>
      <c r="AN202" s="131">
        <f t="shared" si="352"/>
        <v>0</v>
      </c>
      <c r="AO202" s="131">
        <f t="shared" si="352"/>
        <v>0</v>
      </c>
      <c r="AP202" s="131">
        <f t="shared" si="352"/>
        <v>0</v>
      </c>
      <c r="AQ202" s="131">
        <f t="shared" si="352"/>
        <v>0</v>
      </c>
      <c r="AR202" s="131">
        <f t="shared" si="352"/>
        <v>0</v>
      </c>
      <c r="AS202" s="131">
        <f t="shared" si="352"/>
        <v>0</v>
      </c>
      <c r="AT202" s="131">
        <f t="shared" si="352"/>
        <v>0</v>
      </c>
      <c r="AU202" s="131">
        <f t="shared" si="352"/>
        <v>0</v>
      </c>
      <c r="AV202" s="131">
        <f t="shared" si="352"/>
        <v>0</v>
      </c>
      <c r="AW202" s="131">
        <f t="shared" si="352"/>
        <v>0</v>
      </c>
      <c r="AX202" s="131">
        <f t="shared" si="352"/>
        <v>0</v>
      </c>
      <c r="AY202" s="131">
        <f t="shared" si="352"/>
        <v>0</v>
      </c>
      <c r="AZ202" s="131">
        <f t="shared" si="352"/>
        <v>0</v>
      </c>
      <c r="BA202" s="131">
        <f t="shared" si="352"/>
        <v>0</v>
      </c>
      <c r="BB202" s="131">
        <f t="shared" si="352"/>
        <v>0</v>
      </c>
      <c r="BC202" s="131">
        <f t="shared" si="352"/>
        <v>0</v>
      </c>
      <c r="BD202" s="131">
        <f t="shared" si="352"/>
        <v>0</v>
      </c>
      <c r="BE202" s="131">
        <f t="shared" si="352"/>
        <v>0</v>
      </c>
      <c r="BF202" s="131">
        <f t="shared" si="352"/>
        <v>0</v>
      </c>
      <c r="BG202" s="131">
        <f t="shared" si="352"/>
        <v>0</v>
      </c>
      <c r="BH202" s="131">
        <f t="shared" si="352"/>
        <v>0</v>
      </c>
      <c r="BI202" s="131">
        <f t="shared" si="352"/>
        <v>0</v>
      </c>
      <c r="BJ202" s="131">
        <f t="shared" si="352"/>
        <v>0</v>
      </c>
      <c r="BK202" s="131">
        <f t="shared" si="352"/>
        <v>0</v>
      </c>
      <c r="BL202" s="131">
        <f t="shared" si="352"/>
        <v>0</v>
      </c>
      <c r="BM202" s="131">
        <f t="shared" si="352"/>
        <v>0</v>
      </c>
      <c r="BN202" s="131">
        <f t="shared" si="352"/>
        <v>0</v>
      </c>
      <c r="BO202" s="131">
        <f t="shared" si="352"/>
        <v>0</v>
      </c>
      <c r="BP202" s="131">
        <f t="shared" si="352"/>
        <v>0</v>
      </c>
      <c r="BQ202" s="131">
        <f t="shared" si="352"/>
        <v>0</v>
      </c>
      <c r="BR202" s="131">
        <f t="shared" si="352"/>
        <v>0</v>
      </c>
      <c r="BS202" s="131">
        <f t="shared" si="352"/>
        <v>0</v>
      </c>
      <c r="BT202" s="131">
        <f t="shared" si="352"/>
        <v>0</v>
      </c>
      <c r="BU202" s="131">
        <f t="shared" si="352"/>
        <v>0</v>
      </c>
      <c r="BV202" s="131">
        <f t="shared" si="352"/>
        <v>0</v>
      </c>
      <c r="BW202" s="131">
        <f t="shared" si="352"/>
        <v>0</v>
      </c>
      <c r="BX202" s="131">
        <f t="shared" si="352"/>
        <v>0</v>
      </c>
      <c r="BY202" s="131">
        <f t="shared" si="352"/>
        <v>0</v>
      </c>
      <c r="BZ202" s="131">
        <f t="shared" si="352"/>
        <v>0</v>
      </c>
      <c r="CA202" s="131">
        <f t="shared" ref="CA202:EJ202" si="353">CA203</f>
        <v>0</v>
      </c>
      <c r="CB202" s="131">
        <f t="shared" si="353"/>
        <v>0</v>
      </c>
      <c r="CC202" s="131">
        <f t="shared" si="353"/>
        <v>0</v>
      </c>
      <c r="CD202" s="131">
        <f t="shared" si="353"/>
        <v>0</v>
      </c>
      <c r="CE202" s="131">
        <f t="shared" si="353"/>
        <v>0</v>
      </c>
      <c r="CF202" s="131">
        <f t="shared" si="353"/>
        <v>0</v>
      </c>
      <c r="CG202" s="131">
        <f t="shared" si="353"/>
        <v>0</v>
      </c>
      <c r="CH202" s="131">
        <f t="shared" si="353"/>
        <v>0</v>
      </c>
      <c r="CI202" s="131">
        <f t="shared" si="353"/>
        <v>0</v>
      </c>
      <c r="CJ202" s="131">
        <f t="shared" si="353"/>
        <v>0</v>
      </c>
      <c r="CK202" s="131">
        <f t="shared" si="353"/>
        <v>0</v>
      </c>
      <c r="CL202" s="131">
        <f t="shared" si="353"/>
        <v>0</v>
      </c>
      <c r="CM202" s="131">
        <f t="shared" si="353"/>
        <v>0</v>
      </c>
      <c r="CN202" s="131">
        <f t="shared" si="353"/>
        <v>0</v>
      </c>
      <c r="CO202" s="131">
        <f t="shared" si="353"/>
        <v>0</v>
      </c>
      <c r="CP202" s="131">
        <f t="shared" si="353"/>
        <v>0</v>
      </c>
      <c r="CQ202" s="131">
        <f t="shared" si="353"/>
        <v>0</v>
      </c>
      <c r="CR202" s="131">
        <f t="shared" si="353"/>
        <v>0</v>
      </c>
      <c r="CS202" s="131">
        <f t="shared" si="353"/>
        <v>0</v>
      </c>
      <c r="CT202" s="131">
        <f t="shared" si="353"/>
        <v>0</v>
      </c>
      <c r="CU202" s="131">
        <f t="shared" si="353"/>
        <v>0</v>
      </c>
      <c r="CV202" s="131">
        <f t="shared" si="353"/>
        <v>0</v>
      </c>
      <c r="CW202" s="131">
        <f t="shared" si="353"/>
        <v>0</v>
      </c>
      <c r="CX202" s="131">
        <f t="shared" si="353"/>
        <v>0</v>
      </c>
      <c r="CY202" s="131">
        <f t="shared" si="353"/>
        <v>0</v>
      </c>
      <c r="CZ202" s="131">
        <f t="shared" si="353"/>
        <v>0</v>
      </c>
      <c r="DA202" s="131">
        <f t="shared" si="353"/>
        <v>0</v>
      </c>
      <c r="DB202" s="131">
        <f t="shared" si="353"/>
        <v>0</v>
      </c>
      <c r="DC202" s="131">
        <f t="shared" si="353"/>
        <v>0</v>
      </c>
      <c r="DD202" s="131">
        <f t="shared" si="353"/>
        <v>0</v>
      </c>
      <c r="DE202" s="131">
        <f t="shared" si="353"/>
        <v>0</v>
      </c>
      <c r="DF202" s="131">
        <f t="shared" si="353"/>
        <v>0</v>
      </c>
      <c r="DG202" s="131">
        <f t="shared" si="353"/>
        <v>0</v>
      </c>
      <c r="DH202" s="131">
        <f t="shared" si="353"/>
        <v>0</v>
      </c>
      <c r="DI202" s="131">
        <f t="shared" si="353"/>
        <v>0</v>
      </c>
      <c r="DJ202" s="131">
        <f t="shared" si="353"/>
        <v>0</v>
      </c>
      <c r="DK202" s="131">
        <f t="shared" si="353"/>
        <v>0</v>
      </c>
      <c r="DL202" s="131">
        <f t="shared" si="353"/>
        <v>0</v>
      </c>
      <c r="DM202" s="131">
        <f t="shared" si="353"/>
        <v>0</v>
      </c>
      <c r="DN202" s="131">
        <f t="shared" si="353"/>
        <v>0</v>
      </c>
      <c r="DO202" s="131">
        <f t="shared" si="353"/>
        <v>0</v>
      </c>
      <c r="DP202" s="131">
        <f t="shared" si="353"/>
        <v>0</v>
      </c>
      <c r="DQ202" s="131">
        <f t="shared" si="353"/>
        <v>0</v>
      </c>
      <c r="DR202" s="131">
        <f t="shared" si="353"/>
        <v>0</v>
      </c>
      <c r="DS202" s="131">
        <f t="shared" si="353"/>
        <v>0</v>
      </c>
      <c r="DT202" s="131">
        <f t="shared" si="353"/>
        <v>0</v>
      </c>
      <c r="DU202" s="131">
        <f t="shared" si="353"/>
        <v>0</v>
      </c>
      <c r="DV202" s="131">
        <f t="shared" si="353"/>
        <v>0</v>
      </c>
      <c r="DW202" s="131">
        <f t="shared" si="353"/>
        <v>0</v>
      </c>
      <c r="DX202" s="131">
        <f t="shared" si="353"/>
        <v>0</v>
      </c>
      <c r="DY202" s="131">
        <f t="shared" si="353"/>
        <v>0</v>
      </c>
      <c r="DZ202" s="131">
        <f t="shared" si="353"/>
        <v>0</v>
      </c>
      <c r="EA202" s="131">
        <f t="shared" si="353"/>
        <v>0</v>
      </c>
      <c r="EB202" s="131">
        <f t="shared" si="353"/>
        <v>0</v>
      </c>
      <c r="EC202" s="131">
        <f t="shared" si="353"/>
        <v>0</v>
      </c>
      <c r="ED202" s="131">
        <f t="shared" si="353"/>
        <v>0</v>
      </c>
      <c r="EE202" s="131">
        <f t="shared" si="353"/>
        <v>0</v>
      </c>
      <c r="EF202" s="131">
        <f t="shared" si="353"/>
        <v>0</v>
      </c>
      <c r="EG202" s="131"/>
      <c r="EH202" s="131"/>
      <c r="EI202" s="131">
        <f t="shared" si="353"/>
        <v>1</v>
      </c>
      <c r="EJ202" s="131">
        <f t="shared" si="353"/>
        <v>30851.127999999997</v>
      </c>
    </row>
    <row r="203" spans="1:140" s="3" customFormat="1" ht="30" hidden="1" customHeight="1" x14ac:dyDescent="0.25">
      <c r="A203" s="95"/>
      <c r="B203" s="132">
        <v>129</v>
      </c>
      <c r="C203" s="96" t="s">
        <v>565</v>
      </c>
      <c r="D203" s="184" t="s">
        <v>566</v>
      </c>
      <c r="E203" s="98">
        <v>16026</v>
      </c>
      <c r="F203" s="98">
        <v>16828</v>
      </c>
      <c r="G203" s="99">
        <v>1.32</v>
      </c>
      <c r="H203" s="100"/>
      <c r="I203" s="101">
        <v>1</v>
      </c>
      <c r="J203" s="102"/>
      <c r="K203" s="150">
        <v>1.4</v>
      </c>
      <c r="L203" s="150">
        <v>1.68</v>
      </c>
      <c r="M203" s="150">
        <v>2.23</v>
      </c>
      <c r="N203" s="153">
        <v>2.57</v>
      </c>
      <c r="O203" s="104"/>
      <c r="P203" s="105">
        <f>(O203/12*2*$E203*$G203*$I203*$K203*P$10)+(O203/12*10*$F203*$G203*$I203*$K203*P$10)</f>
        <v>0</v>
      </c>
      <c r="Q203" s="154"/>
      <c r="R203" s="105">
        <f>(Q203/12*2*$E203*$G203*$I203*$K203*R$10)+(Q203/12*10*$F203*$G203*$I203*$K203*R$10)</f>
        <v>0</v>
      </c>
      <c r="S203" s="106">
        <v>1</v>
      </c>
      <c r="T203" s="105">
        <f>(S203/12*2*$E203*$G203*$I203*$K203*T$10)+(S203/12*10*$F203*$G203*$I203*$K203*T$10)</f>
        <v>30851.127999999997</v>
      </c>
      <c r="U203" s="104"/>
      <c r="V203" s="105">
        <f>(U203/12*2*$E203*$G203*$I203*$K203*V$10)+(U203/12*10*$F203*$G203*$I203*$K203*V$10)</f>
        <v>0</v>
      </c>
      <c r="W203" s="104"/>
      <c r="X203" s="105">
        <f>(W203/12*2*$E203*$G203*$I203*$K203*X$10)+(W203/12*10*$F203*$G203*$I203*$K203*X$10)</f>
        <v>0</v>
      </c>
      <c r="Y203" s="104"/>
      <c r="Z203" s="105">
        <f>(Y203/12*2*$E203*$G203*$I203*$K203*Z$10)+(Y203/12*10*$F203*$G203*$I203*$K203*Z$10)</f>
        <v>0</v>
      </c>
      <c r="AA203" s="106"/>
      <c r="AB203" s="105">
        <f>(AA203/12*2*$E203*$G203*$I203*$K203*AB$10)+(AA203/12*10*$F203*$G203*$I203*$K203*AB$10)</f>
        <v>0</v>
      </c>
      <c r="AC203" s="106"/>
      <c r="AD203" s="105">
        <f>(AC203/12*2*$E203*$G203*$I203*$K203*AD$10)+(AC203/12*10*$F203*$G203*$I203*$K203*AD$10)</f>
        <v>0</v>
      </c>
      <c r="AE203" s="106"/>
      <c r="AF203" s="106">
        <f>SUM(AE203/12*2*$E203*$G203*$I203*$L203*$AF$10)+(AE203/12*10*$F203*$G203*$I203*$L203*$AF$10)</f>
        <v>0</v>
      </c>
      <c r="AG203" s="106"/>
      <c r="AH203" s="107">
        <f>SUM(AG203/12*2*$E203*$G203*$I203*$L203*$AH$10)+(AG203/12*10*$F203*$G203*$I203*$L203*$AH$10)</f>
        <v>0</v>
      </c>
      <c r="AI203" s="104"/>
      <c r="AJ203" s="105">
        <f>(AI203/12*2*$E203*$G203*$I203*$K203*AJ$10)+(AI203/12*10*$F203*$G203*$I203*$K203*AJ$10)</f>
        <v>0</v>
      </c>
      <c r="AK203" s="104"/>
      <c r="AL203" s="105">
        <f>(AK203/12*2*$E203*$G203*$I203*$K203*AL$10)+(AK203/12*10*$F203*$G203*$I203*$K203*AL$10)</f>
        <v>0</v>
      </c>
      <c r="AM203" s="104"/>
      <c r="AN203" s="105">
        <f>(AM203/12*2*$E203*$G203*$I203*$K203*AN$10)+(AM203/12*10*$F203*$G203*$I203*$K203*AN$10)</f>
        <v>0</v>
      </c>
      <c r="AO203" s="104"/>
      <c r="AP203" s="105">
        <f>(AO203/12*2*$E203*$G203*$I203*$K203*AP$10)+(AO203/12*10*$F203*$G203*$I203*$K203*AP$10)</f>
        <v>0</v>
      </c>
      <c r="AQ203" s="104"/>
      <c r="AR203" s="105">
        <f>(AQ203/12*2*$E203*$G203*$I203*$K203*AR$10)+(AQ203/12*10*$F203*$G203*$I203*$K203*AR$10)</f>
        <v>0</v>
      </c>
      <c r="AS203" s="104"/>
      <c r="AT203" s="105">
        <f>(AS203/12*2*$E203*$G203*$I203*$K203*AT$10)+(AS203/12*10*$F203*$G203*$I203*$K203*AT$10)</f>
        <v>0</v>
      </c>
      <c r="AU203" s="104"/>
      <c r="AV203" s="105">
        <f>(AU203/12*2*$E203*$G203*$I203*$K203*AV$10)+(AU203/12*10*$F203*$G203*$I203*$K203*AV$10)</f>
        <v>0</v>
      </c>
      <c r="AW203" s="104"/>
      <c r="AX203" s="105">
        <f>(AW203/12*2*$E203*$G203*$I203*$K203*AX$10)+(AW203/12*10*$F203*$G203*$I203*$K203*AX$10)</f>
        <v>0</v>
      </c>
      <c r="AY203" s="104"/>
      <c r="AZ203" s="105">
        <f>(AY203/12*2*$E203*$G203*$I203*$K203*AZ$10)+(AY203/12*10*$F203*$G203*$I203*$K203*AZ$10)</f>
        <v>0</v>
      </c>
      <c r="BA203" s="104"/>
      <c r="BB203" s="105">
        <f>(BA203/12*2*$E203*$G203*$I203*$K203*BB$10)+(BA203/12*10*$F203*$G203*$I203*$K203*BB$10)</f>
        <v>0</v>
      </c>
      <c r="BC203" s="104"/>
      <c r="BD203" s="105">
        <f>(BC203/12*2*$E203*$G203*$I203*$K203*BD$10)+(BC203/12*10*$F203*$G203*$I203*$K203*BD$10)</f>
        <v>0</v>
      </c>
      <c r="BE203" s="104"/>
      <c r="BF203" s="105">
        <f>(BE203/12*2*$E203*$G203*$I203*$K203*BF$10)+(BE203/12*10*$F203*$G203*$I203*$K203*BF$10)</f>
        <v>0</v>
      </c>
      <c r="BG203" s="104"/>
      <c r="BH203" s="105">
        <f>(BG203/12*2*$E203*$G203*$I203*$K203*BH$10)+(BG203/12*10*$F203*$G203*$I203*$K203*BH$10)</f>
        <v>0</v>
      </c>
      <c r="BI203" s="104"/>
      <c r="BJ203" s="105">
        <f>(BI203/12*2*$E203*$G203*$I203*$K203*BJ$10)+(BI203/12*10*$F203*$G203*$I203*$K203*BJ$10)</f>
        <v>0</v>
      </c>
      <c r="BK203" s="104"/>
      <c r="BL203" s="105">
        <f>(BK203/12*2*$E203*$G203*$I203*$K203*BL$10)+(BK203/12*10*$F203*$G203*$I203*$K203*BL$10)</f>
        <v>0</v>
      </c>
      <c r="BM203" s="104"/>
      <c r="BN203" s="105">
        <f>(BM203/12*2*$E203*$G203*$I203*$K203*BN$10)+(BM203/12*10*$F203*$G203*$I203*$K203*BN$10)</f>
        <v>0</v>
      </c>
      <c r="BO203" s="109"/>
      <c r="BP203" s="105">
        <f>(BO203/12*2*$E203*$G203*$I203*$K203*BP$10)+(BO203/12*10*$F203*$G203*$I203*$K203*BP$10)</f>
        <v>0</v>
      </c>
      <c r="BQ203" s="104"/>
      <c r="BR203" s="105">
        <f>(BQ203/12*2*$E203*$G203*$I203*$K203*BR$10)+(BQ203/12*10*$F203*$G203*$I203*$K203*BR$10)</f>
        <v>0</v>
      </c>
      <c r="BS203" s="106"/>
      <c r="BT203" s="105">
        <f>(BS203/12*2*$E203*$G203*$I203*$K203*BT$10)+(BS203/12*10*$F203*$G203*$I203*$K203*BT$10)</f>
        <v>0</v>
      </c>
      <c r="BU203" s="104"/>
      <c r="BV203" s="105">
        <f>(BU203/12*2*$E203*$G203*$I203*$K203*BV$10)+(BU203/12*10*$F203*$G203*$I203*$K203*BV$10)</f>
        <v>0</v>
      </c>
      <c r="BW203" s="104"/>
      <c r="BX203" s="105">
        <f>(BW203/12*2*$E203*$G203*$I203*$K203*BX$10)+(BW203/12*10*$F203*$G203*$I203*$K203*BX$10)</f>
        <v>0</v>
      </c>
      <c r="BY203" s="104"/>
      <c r="BZ203" s="105">
        <f>(BY203/12*2*$E203*$G203*$I203*$K203*BZ$10)+(BY203/12*10*$F203*$G203*$I203*$K203*BZ$10)</f>
        <v>0</v>
      </c>
      <c r="CA203" s="125"/>
      <c r="CB203" s="105">
        <f>(CA203/12*2*$E203*$G203*$I203*$K203*CB$10)+(CA203/12*10*$F203*$G203*$I203*$K203*CB$10)</f>
        <v>0</v>
      </c>
      <c r="CC203" s="106"/>
      <c r="CD203" s="107">
        <f>SUM(CC203/12*2*$E203*$G203*$I203*$L203*CD$10)+(CC203/12*10*$F203*$G203*$I203*$L203*$CD$10)</f>
        <v>0</v>
      </c>
      <c r="CE203" s="104"/>
      <c r="CF203" s="107">
        <f>SUM(CE203/12*2*$E203*$G203*$I203*$L203*CF$10)+(CE203/12*10*$F203*$G203*$I203*$L203*CF$10)</f>
        <v>0</v>
      </c>
      <c r="CG203" s="106"/>
      <c r="CH203" s="107">
        <f>SUM(CG203/12*2*$E203*$G203*$I203*$L203*CH$10)+(CG203/12*10*$F203*$G203*$I203*$L203*CH$10)</f>
        <v>0</v>
      </c>
      <c r="CI203" s="106"/>
      <c r="CJ203" s="107">
        <f>SUM(CI203/12*2*$E203*$G203*$I203*$L203*CJ$10)+(CI203/12*10*$F203*$G203*$I203*$L203*CJ$10)</f>
        <v>0</v>
      </c>
      <c r="CK203" s="106"/>
      <c r="CL203" s="107">
        <f>SUM(CK203/12*2*$E203*$G203*$I203*$L203*CL$10)+(CK203/12*10*$F203*$G203*$I203*$L203*CL$10)</f>
        <v>0</v>
      </c>
      <c r="CM203" s="104"/>
      <c r="CN203" s="107">
        <f>SUM(CM203/12*2*$E203*$G203*$I203*$L203*CN$10)+(CM203/12*10*$F203*$G203*$I203*$L203*CN$10)</f>
        <v>0</v>
      </c>
      <c r="CO203" s="104"/>
      <c r="CP203" s="107">
        <f>SUM(CO203/12*2*$E203*$G203*$I203*$L203*CP$10)+(CO203/12*10*$F203*$G203*$I203*$L203*CP$10)</f>
        <v>0</v>
      </c>
      <c r="CQ203" s="106"/>
      <c r="CR203" s="107">
        <f>SUM(CQ203/12*2*$E203*$G203*$I203*$L203*CR$10)+(CQ203/12*10*$F203*$G203*$I203*$L203*CR$10)</f>
        <v>0</v>
      </c>
      <c r="CS203" s="104"/>
      <c r="CT203" s="107">
        <f>SUM(CS203/12*2*$E203*$G203*$I203*$L203*CT$10)+(CS203/12*10*$F203*$G203*$I203*$L203*CT$10)</f>
        <v>0</v>
      </c>
      <c r="CU203" s="104"/>
      <c r="CV203" s="107">
        <f>SUM(CU203/12*2*$E203*$G203*$I203*$L203*CV$10)+(CU203/12*10*$F203*$G203*$I203*$L203*CV$10)</f>
        <v>0</v>
      </c>
      <c r="CW203" s="104"/>
      <c r="CX203" s="107">
        <f>SUM(CW203/12*2*$E203*$G203*$I203*$L203*CX$10)+(CW203/12*10*$F203*$G203*$I203*$L203*CX$10)</f>
        <v>0</v>
      </c>
      <c r="CY203" s="104"/>
      <c r="CZ203" s="107">
        <f>SUM(CY203/12*2*$E203*$G203*$I203*$L203*CZ$10)+(CY203/12*10*$F203*$G203*$I203*$L203*CZ$10)</f>
        <v>0</v>
      </c>
      <c r="DA203" s="104"/>
      <c r="DB203" s="107">
        <f>SUM(DA203/12*2*$E203*$G203*$I203*$L203*DB$10)+(DA203/12*10*$F203*$G203*$I203*$L203*DB$10)</f>
        <v>0</v>
      </c>
      <c r="DC203" s="104"/>
      <c r="DD203" s="107">
        <f>SUM(DC203/12*2*$E203*$G203*$I203*$L203*DD$10)+(DC203/12*10*$F203*$G203*$I203*$L203*DD$10)</f>
        <v>0</v>
      </c>
      <c r="DE203" s="104"/>
      <c r="DF203" s="106">
        <f>SUM(DE203/12*2*$E203*$G203*$I203*$L203*DF$10)+(DE203/12*10*$F203*$G203*$I203*$L203*DF$10)</f>
        <v>0</v>
      </c>
      <c r="DG203" s="104"/>
      <c r="DH203" s="107">
        <f>SUM(DG203/12*2*$E203*$G203*$I203*$L203*DH$10)+(DG203/12*10*$F203*$G203*$I203*$L203*DH$10)</f>
        <v>0</v>
      </c>
      <c r="DI203" s="104"/>
      <c r="DJ203" s="107">
        <f>SUM(DI203/12*2*$E203*$G203*$I203*$M203*DJ$10)+(DI203/12*10*$F203*$G203*$I203*$M203*DJ$10)</f>
        <v>0</v>
      </c>
      <c r="DK203" s="104"/>
      <c r="DL203" s="107">
        <f>SUM(DK203/12*2*$E203*$G203*$I203*$N203*DL$10)+(DK203/12*10*$F203*$G203*$I203*$N203*DL$10)</f>
        <v>0</v>
      </c>
      <c r="DM203" s="104"/>
      <c r="DN203" s="105">
        <f>(DM203/12*2*$E203*$G203*$I203*$K203*DN$10)+(DM203/12*10*$F203*$G203*$I203*$K203*DN$10)</f>
        <v>0</v>
      </c>
      <c r="DO203" s="104"/>
      <c r="DP203" s="105">
        <f>(DO203/12*2*$E203*$G203*$I203*$K203*DP$10)+(DO203/12*10*$F203*$G203*$I203*$K203*DP$10)</f>
        <v>0</v>
      </c>
      <c r="DQ203" s="104"/>
      <c r="DR203" s="107">
        <f>SUM(DQ203/12*2*$E203*$G203*$I203)+(DQ203/12*10*$F203*$G203*$I203)</f>
        <v>0</v>
      </c>
      <c r="DS203" s="104"/>
      <c r="DT203" s="106"/>
      <c r="DU203" s="104"/>
      <c r="DV203" s="105">
        <f>(DU203/12*2*$E203*$G203*$I203*$K203*DV$10)+(DU203/12*10*$F203*$G203*$I203*$K203*DV$10)</f>
        <v>0</v>
      </c>
      <c r="DW203" s="104"/>
      <c r="DX203" s="105">
        <f>(DW203/12*2*$E203*$G203*$I203*$K203*DX$10)+(DW203/12*10*$F203*$G203*$I203*$K203*DX$10)</f>
        <v>0</v>
      </c>
      <c r="DY203" s="104"/>
      <c r="DZ203" s="106"/>
      <c r="EA203" s="110"/>
      <c r="EB203" s="110"/>
      <c r="EC203" s="125"/>
      <c r="ED203" s="106"/>
      <c r="EE203" s="125"/>
      <c r="EF203" s="125"/>
      <c r="EG203" s="125"/>
      <c r="EH203" s="111">
        <f>(EG203/12*2*$E203*$G203*$I203*$K203)+(EG203/12*10*$F203*$G203*$I203*$K203)</f>
        <v>0</v>
      </c>
      <c r="EI203" s="112">
        <f>SUM(O203,Q203,S203,U203,W203,Y203,AA203,AC203,AE203,AG203,AI203,AK203,AM203,AO203,AQ203,AS203,AU203,AW203,AY203,BA203,BC203,BE203,BG203,BI203,BK203,BM203,BO203,BQ203,BS203,BU203,BW203,BY203,CA203,CC203,CE203,CG203,CI203,CK203,CM203,CO203,CQ203,CS203,CU203,CW203,CY203,DA203,DC203,DE203,DG203,DI203,DK203,DM203,DO203,DQ203,DS203,DU203,DW203,DY203,EA203,EC203,EE203)</f>
        <v>1</v>
      </c>
      <c r="EJ203" s="112">
        <f>SUM(P203,R203,T203,V203,X203,Z203,AB203,AD203,AF203,AH203,AJ203,AL203,AN203,AP203,AR203,AT203,AV203,AX203,AZ203,BB203,BD203,BF203,BH203,BJ203,BL203,BN203,BP203,BR203,BT203,BV203,BX203,BZ203,CB203,CD203,CF203,CH203,CJ203,CL203,CN203,CP203,CR203,CT203,CV203,CX203,CZ203,DB203,DD203,DF203,DH203,DJ203,DL203,DN203,DP203,DR203,DT203,DV203,DX203,DZ203,EB203,ED203,EF203)</f>
        <v>30851.127999999997</v>
      </c>
    </row>
    <row r="204" spans="1:140" s="148" customFormat="1" ht="18.75" x14ac:dyDescent="0.25">
      <c r="A204" s="87">
        <v>29</v>
      </c>
      <c r="B204" s="87"/>
      <c r="C204" s="210" t="s">
        <v>567</v>
      </c>
      <c r="D204" s="185" t="s">
        <v>568</v>
      </c>
      <c r="E204" s="98">
        <v>16026</v>
      </c>
      <c r="F204" s="98">
        <v>16828</v>
      </c>
      <c r="G204" s="156"/>
      <c r="H204" s="100"/>
      <c r="I204" s="90"/>
      <c r="J204" s="266"/>
      <c r="K204" s="157">
        <v>1.4</v>
      </c>
      <c r="L204" s="157">
        <v>1.68</v>
      </c>
      <c r="M204" s="157">
        <v>2.23</v>
      </c>
      <c r="N204" s="147">
        <v>2.57</v>
      </c>
      <c r="O204" s="131">
        <f t="shared" ref="O204:AA204" si="354">SUM(O205:O208)</f>
        <v>12</v>
      </c>
      <c r="P204" s="131">
        <f t="shared" si="354"/>
        <v>269750.88</v>
      </c>
      <c r="Q204" s="131">
        <f t="shared" si="354"/>
        <v>0</v>
      </c>
      <c r="R204" s="131">
        <f>SUM(R205:R208)</f>
        <v>0</v>
      </c>
      <c r="S204" s="131">
        <f t="shared" si="354"/>
        <v>1</v>
      </c>
      <c r="T204" s="131">
        <f>SUM(T205:T208)</f>
        <v>22479.239999999998</v>
      </c>
      <c r="U204" s="131">
        <f t="shared" si="354"/>
        <v>0</v>
      </c>
      <c r="V204" s="131">
        <f>SUM(V205:V208)</f>
        <v>0</v>
      </c>
      <c r="W204" s="131">
        <f t="shared" si="354"/>
        <v>0</v>
      </c>
      <c r="X204" s="131">
        <f>SUM(X205:X208)</f>
        <v>0</v>
      </c>
      <c r="Y204" s="131">
        <f t="shared" si="354"/>
        <v>0</v>
      </c>
      <c r="Z204" s="131">
        <f>SUM(Z205:Z208)</f>
        <v>0</v>
      </c>
      <c r="AA204" s="131">
        <f t="shared" si="354"/>
        <v>60</v>
      </c>
      <c r="AB204" s="131">
        <f>SUM(AB205:AB208)</f>
        <v>1348754.4</v>
      </c>
      <c r="AC204" s="131">
        <f t="shared" ref="AC204:CN204" si="355">SUM(AC205:AC208)</f>
        <v>80</v>
      </c>
      <c r="AD204" s="131">
        <f t="shared" si="355"/>
        <v>1798339.2000000002</v>
      </c>
      <c r="AE204" s="131">
        <f t="shared" si="355"/>
        <v>0</v>
      </c>
      <c r="AF204" s="131">
        <f t="shared" si="355"/>
        <v>0</v>
      </c>
      <c r="AG204" s="131">
        <f t="shared" si="355"/>
        <v>2</v>
      </c>
      <c r="AH204" s="131">
        <f t="shared" si="355"/>
        <v>53950.175999999999</v>
      </c>
      <c r="AI204" s="131">
        <f t="shared" si="355"/>
        <v>14</v>
      </c>
      <c r="AJ204" s="131">
        <f t="shared" si="355"/>
        <v>361603.10200000001</v>
      </c>
      <c r="AK204" s="131">
        <f t="shared" si="355"/>
        <v>0</v>
      </c>
      <c r="AL204" s="131">
        <f t="shared" si="355"/>
        <v>0</v>
      </c>
      <c r="AM204" s="131">
        <f t="shared" si="355"/>
        <v>40</v>
      </c>
      <c r="AN204" s="131">
        <f t="shared" si="355"/>
        <v>899169.60000000009</v>
      </c>
      <c r="AO204" s="131">
        <f t="shared" si="355"/>
        <v>0</v>
      </c>
      <c r="AP204" s="131">
        <f t="shared" si="355"/>
        <v>0</v>
      </c>
      <c r="AQ204" s="131">
        <f t="shared" si="355"/>
        <v>22</v>
      </c>
      <c r="AR204" s="131">
        <f t="shared" si="355"/>
        <v>516896.35200000007</v>
      </c>
      <c r="AS204" s="131">
        <f t="shared" si="355"/>
        <v>200</v>
      </c>
      <c r="AT204" s="131">
        <f t="shared" si="355"/>
        <v>4495848</v>
      </c>
      <c r="AU204" s="131">
        <f t="shared" si="355"/>
        <v>110</v>
      </c>
      <c r="AV204" s="131">
        <f t="shared" si="355"/>
        <v>2472716.4</v>
      </c>
      <c r="AW204" s="131">
        <f t="shared" si="355"/>
        <v>0</v>
      </c>
      <c r="AX204" s="131">
        <f t="shared" si="355"/>
        <v>0</v>
      </c>
      <c r="AY204" s="131">
        <f t="shared" si="355"/>
        <v>85</v>
      </c>
      <c r="AZ204" s="131">
        <f t="shared" si="355"/>
        <v>1910735.4</v>
      </c>
      <c r="BA204" s="131">
        <f t="shared" si="355"/>
        <v>0</v>
      </c>
      <c r="BB204" s="131">
        <f t="shared" si="355"/>
        <v>0</v>
      </c>
      <c r="BC204" s="131">
        <f t="shared" si="355"/>
        <v>12</v>
      </c>
      <c r="BD204" s="131">
        <f t="shared" si="355"/>
        <v>269750.88</v>
      </c>
      <c r="BE204" s="131">
        <f t="shared" si="355"/>
        <v>0</v>
      </c>
      <c r="BF204" s="131">
        <f t="shared" si="355"/>
        <v>0</v>
      </c>
      <c r="BG204" s="131">
        <f t="shared" si="355"/>
        <v>0</v>
      </c>
      <c r="BH204" s="131">
        <f t="shared" si="355"/>
        <v>0</v>
      </c>
      <c r="BI204" s="131">
        <f t="shared" si="355"/>
        <v>0</v>
      </c>
      <c r="BJ204" s="131">
        <f t="shared" si="355"/>
        <v>0</v>
      </c>
      <c r="BK204" s="131">
        <f t="shared" si="355"/>
        <v>0</v>
      </c>
      <c r="BL204" s="131">
        <f t="shared" si="355"/>
        <v>0</v>
      </c>
      <c r="BM204" s="131">
        <f t="shared" si="355"/>
        <v>0</v>
      </c>
      <c r="BN204" s="131">
        <f t="shared" si="355"/>
        <v>0</v>
      </c>
      <c r="BO204" s="131">
        <f t="shared" si="355"/>
        <v>0</v>
      </c>
      <c r="BP204" s="131">
        <f t="shared" si="355"/>
        <v>0</v>
      </c>
      <c r="BQ204" s="131">
        <f t="shared" si="355"/>
        <v>62</v>
      </c>
      <c r="BR204" s="131">
        <f t="shared" si="355"/>
        <v>1393712.88</v>
      </c>
      <c r="BS204" s="131">
        <f t="shared" si="355"/>
        <v>0</v>
      </c>
      <c r="BT204" s="131">
        <f t="shared" si="355"/>
        <v>0</v>
      </c>
      <c r="BU204" s="131">
        <f t="shared" si="355"/>
        <v>35</v>
      </c>
      <c r="BV204" s="131">
        <f t="shared" si="355"/>
        <v>786773.39999999991</v>
      </c>
      <c r="BW204" s="131">
        <f t="shared" si="355"/>
        <v>100</v>
      </c>
      <c r="BX204" s="131">
        <f t="shared" si="355"/>
        <v>2247924</v>
      </c>
      <c r="BY204" s="131">
        <f t="shared" si="355"/>
        <v>167</v>
      </c>
      <c r="BZ204" s="131">
        <f t="shared" si="355"/>
        <v>3977563.8000000003</v>
      </c>
      <c r="CA204" s="131">
        <f t="shared" si="355"/>
        <v>53</v>
      </c>
      <c r="CB204" s="131">
        <f t="shared" si="355"/>
        <v>1303165.08</v>
      </c>
      <c r="CC204" s="131">
        <f t="shared" si="355"/>
        <v>74</v>
      </c>
      <c r="CD204" s="131">
        <f t="shared" si="355"/>
        <v>1996156.5120000001</v>
      </c>
      <c r="CE204" s="131">
        <f t="shared" si="355"/>
        <v>0</v>
      </c>
      <c r="CF204" s="131">
        <f t="shared" si="355"/>
        <v>0</v>
      </c>
      <c r="CG204" s="131">
        <f t="shared" si="355"/>
        <v>0</v>
      </c>
      <c r="CH204" s="131">
        <f t="shared" si="355"/>
        <v>0</v>
      </c>
      <c r="CI204" s="131">
        <f t="shared" si="355"/>
        <v>2</v>
      </c>
      <c r="CJ204" s="131">
        <f t="shared" si="355"/>
        <v>53950.175999999999</v>
      </c>
      <c r="CK204" s="131">
        <f t="shared" si="355"/>
        <v>0</v>
      </c>
      <c r="CL204" s="131">
        <f t="shared" si="355"/>
        <v>0</v>
      </c>
      <c r="CM204" s="131">
        <f t="shared" si="355"/>
        <v>0</v>
      </c>
      <c r="CN204" s="131">
        <f t="shared" si="355"/>
        <v>0</v>
      </c>
      <c r="CO204" s="131">
        <f t="shared" ref="CO204:EJ204" si="356">SUM(CO205:CO208)</f>
        <v>20</v>
      </c>
      <c r="CP204" s="131">
        <f t="shared" si="356"/>
        <v>539501.76</v>
      </c>
      <c r="CQ204" s="131">
        <f t="shared" si="356"/>
        <v>144</v>
      </c>
      <c r="CR204" s="131">
        <f t="shared" si="356"/>
        <v>3884412.6719999998</v>
      </c>
      <c r="CS204" s="131">
        <f t="shared" si="356"/>
        <v>100</v>
      </c>
      <c r="CT204" s="131">
        <f t="shared" si="356"/>
        <v>2898686.4479999999</v>
      </c>
      <c r="CU204" s="131">
        <f t="shared" si="356"/>
        <v>40</v>
      </c>
      <c r="CV204" s="131">
        <f t="shared" si="356"/>
        <v>1079003.52</v>
      </c>
      <c r="CW204" s="131">
        <f t="shared" si="356"/>
        <v>10</v>
      </c>
      <c r="CX204" s="131">
        <f t="shared" si="356"/>
        <v>269750.88</v>
      </c>
      <c r="CY204" s="131">
        <f t="shared" si="356"/>
        <v>58</v>
      </c>
      <c r="CZ204" s="131">
        <f t="shared" si="356"/>
        <v>1564555.1040000001</v>
      </c>
      <c r="DA204" s="131">
        <f t="shared" si="356"/>
        <v>10</v>
      </c>
      <c r="DB204" s="131">
        <f t="shared" si="356"/>
        <v>269750.88</v>
      </c>
      <c r="DC204" s="131">
        <f t="shared" si="356"/>
        <v>0</v>
      </c>
      <c r="DD204" s="131">
        <f t="shared" si="356"/>
        <v>0</v>
      </c>
      <c r="DE204" s="131">
        <f t="shared" si="356"/>
        <v>10</v>
      </c>
      <c r="DF204" s="131">
        <f t="shared" si="356"/>
        <v>54985.990000000005</v>
      </c>
      <c r="DG204" s="131">
        <f t="shared" si="356"/>
        <v>4</v>
      </c>
      <c r="DH204" s="131">
        <f t="shared" si="356"/>
        <v>107900.352</v>
      </c>
      <c r="DI204" s="131">
        <f t="shared" si="356"/>
        <v>2</v>
      </c>
      <c r="DJ204" s="131">
        <f t="shared" si="356"/>
        <v>71612.436000000002</v>
      </c>
      <c r="DK204" s="131">
        <f t="shared" si="356"/>
        <v>15</v>
      </c>
      <c r="DL204" s="131">
        <f t="shared" si="356"/>
        <v>618981.92999999993</v>
      </c>
      <c r="DM204" s="131">
        <f t="shared" si="356"/>
        <v>0</v>
      </c>
      <c r="DN204" s="131">
        <f t="shared" si="356"/>
        <v>0</v>
      </c>
      <c r="DO204" s="131">
        <f t="shared" si="356"/>
        <v>0</v>
      </c>
      <c r="DP204" s="131">
        <f t="shared" si="356"/>
        <v>0</v>
      </c>
      <c r="DQ204" s="131">
        <f t="shared" si="356"/>
        <v>0</v>
      </c>
      <c r="DR204" s="131">
        <f t="shared" si="356"/>
        <v>0</v>
      </c>
      <c r="DS204" s="131">
        <f t="shared" si="356"/>
        <v>0</v>
      </c>
      <c r="DT204" s="131">
        <f t="shared" si="356"/>
        <v>0</v>
      </c>
      <c r="DU204" s="131">
        <f t="shared" si="356"/>
        <v>0</v>
      </c>
      <c r="DV204" s="131">
        <f t="shared" si="356"/>
        <v>0</v>
      </c>
      <c r="DW204" s="131">
        <f t="shared" si="356"/>
        <v>0</v>
      </c>
      <c r="DX204" s="131">
        <f t="shared" si="356"/>
        <v>0</v>
      </c>
      <c r="DY204" s="131">
        <f t="shared" si="356"/>
        <v>0</v>
      </c>
      <c r="DZ204" s="131">
        <f t="shared" si="356"/>
        <v>0</v>
      </c>
      <c r="EA204" s="131">
        <f t="shared" si="356"/>
        <v>0</v>
      </c>
      <c r="EB204" s="131">
        <f t="shared" si="356"/>
        <v>0</v>
      </c>
      <c r="EC204" s="131">
        <f t="shared" si="356"/>
        <v>0</v>
      </c>
      <c r="ED204" s="131">
        <f t="shared" si="356"/>
        <v>0</v>
      </c>
      <c r="EE204" s="131">
        <f t="shared" si="356"/>
        <v>0</v>
      </c>
      <c r="EF204" s="131">
        <f t="shared" si="356"/>
        <v>0</v>
      </c>
      <c r="EG204" s="131"/>
      <c r="EH204" s="131"/>
      <c r="EI204" s="131">
        <f t="shared" si="356"/>
        <v>1544</v>
      </c>
      <c r="EJ204" s="131">
        <f t="shared" si="356"/>
        <v>37538381.450000003</v>
      </c>
    </row>
    <row r="205" spans="1:140" s="160" customFormat="1" ht="30" hidden="1" customHeight="1" x14ac:dyDescent="0.25">
      <c r="A205" s="95"/>
      <c r="B205" s="132">
        <v>130</v>
      </c>
      <c r="C205" s="96" t="s">
        <v>569</v>
      </c>
      <c r="D205" s="184" t="s">
        <v>570</v>
      </c>
      <c r="E205" s="98">
        <v>16026</v>
      </c>
      <c r="F205" s="98">
        <v>16828</v>
      </c>
      <c r="G205" s="99">
        <v>1.44</v>
      </c>
      <c r="H205" s="100"/>
      <c r="I205" s="101">
        <v>1</v>
      </c>
      <c r="J205" s="102"/>
      <c r="K205" s="150">
        <v>1.4</v>
      </c>
      <c r="L205" s="150">
        <v>1.68</v>
      </c>
      <c r="M205" s="150">
        <v>2.23</v>
      </c>
      <c r="N205" s="153">
        <v>2.57</v>
      </c>
      <c r="O205" s="104"/>
      <c r="P205" s="105">
        <f>(O205/12*2*$E205*$G205*$I205*$K205*P$10)+(O205/12*10*$F205*$G205*$I205*$K205*P$10)</f>
        <v>0</v>
      </c>
      <c r="Q205" s="154"/>
      <c r="R205" s="105">
        <f>(Q205/12*2*$E205*$G205*$I205*$K205*R$10)+(Q205/12*10*$F205*$G205*$I205*$K205*R$10)</f>
        <v>0</v>
      </c>
      <c r="S205" s="106"/>
      <c r="T205" s="105">
        <f>(S205/12*2*$E205*$G205*$I205*$K205*T$10)+(S205/12*10*$F205*$G205*$I205*$K205*T$10)</f>
        <v>0</v>
      </c>
      <c r="U205" s="104"/>
      <c r="V205" s="105">
        <f>(U205/12*2*$E205*$G205*$I205*$K205*V$10)+(U205/12*10*$F205*$G205*$I205*$K205*V$10)</f>
        <v>0</v>
      </c>
      <c r="W205" s="104"/>
      <c r="X205" s="105">
        <f>(W205/12*2*$E205*$G205*$I205*$K205*X$10)+(W205/12*10*$F205*$G205*$I205*$K205*X$10)</f>
        <v>0</v>
      </c>
      <c r="Y205" s="104"/>
      <c r="Z205" s="105">
        <f>(Y205/12*2*$E205*$G205*$I205*$K205*Z$10)+(Y205/12*10*$F205*$G205*$I205*$K205*Z$10)</f>
        <v>0</v>
      </c>
      <c r="AA205" s="106"/>
      <c r="AB205" s="105">
        <f>(AA205/12*2*$E205*$G205*$I205*$K205*AB$10)+(AA205/12*10*$F205*$G205*$I205*$K205*AB$10)</f>
        <v>0</v>
      </c>
      <c r="AC205" s="106"/>
      <c r="AD205" s="105">
        <f>(AC205/12*2*$E205*$G205*$I205*$K205*AD$10)+(AC205/12*10*$F205*$G205*$I205*$K205*AD$10)</f>
        <v>0</v>
      </c>
      <c r="AE205" s="106"/>
      <c r="AF205" s="106">
        <f>SUM(AE205/12*2*$E205*$G205*$I205*$L205*$AF$10)+(AE205/12*10*$F205*$G205*$I205*$L205*$AF$10)</f>
        <v>0</v>
      </c>
      <c r="AG205" s="106"/>
      <c r="AH205" s="107">
        <f>SUM(AG205/12*2*$E205*$G205*$I205*$L205*$AH$10)+(AG205/12*10*$F205*$G205*$I205*$L205*$AH$10)</f>
        <v>0</v>
      </c>
      <c r="AI205" s="104">
        <v>1</v>
      </c>
      <c r="AJ205" s="105">
        <f>(AI205/12*2*$E205*$G205*$I205*$K205*AJ$10)+(AI205/12*10*$F205*$G205*$I205*$K205*AJ$10)</f>
        <v>33655.775999999998</v>
      </c>
      <c r="AK205" s="104"/>
      <c r="AL205" s="105">
        <f>(AK205/12*2*$E205*$G205*$I205*$K205*AL$10)+(AK205/12*10*$F205*$G205*$I205*$K205*AL$10)</f>
        <v>0</v>
      </c>
      <c r="AM205" s="104"/>
      <c r="AN205" s="105">
        <f>(AM205/12*2*$E205*$G205*$I205*$K205*AN$10)+(AM205/12*10*$F205*$G205*$I205*$K205*AN$10)</f>
        <v>0</v>
      </c>
      <c r="AO205" s="104"/>
      <c r="AP205" s="105">
        <f>(AO205/12*2*$E205*$G205*$I205*$K205*AP$10)+(AO205/12*10*$F205*$G205*$I205*$K205*AP$10)</f>
        <v>0</v>
      </c>
      <c r="AQ205" s="104">
        <v>2</v>
      </c>
      <c r="AR205" s="105">
        <f>(AQ205/12*2*$E205*$G205*$I205*$K205*AR$10)+(AQ205/12*10*$F205*$G205*$I205*$K205*AR$10)</f>
        <v>67311.551999999996</v>
      </c>
      <c r="AS205" s="104"/>
      <c r="AT205" s="105">
        <f>(AS205/12*2*$E205*$G205*$I205*$K205*AT$10)+(AS205/12*10*$F205*$G205*$I205*$K205*AT$10)</f>
        <v>0</v>
      </c>
      <c r="AU205" s="104"/>
      <c r="AV205" s="105">
        <f>(AU205/12*2*$E205*$G205*$I205*$K205*AV$10)+(AU205/12*10*$F205*$G205*$I205*$K205*AV$10)</f>
        <v>0</v>
      </c>
      <c r="AW205" s="104"/>
      <c r="AX205" s="105">
        <f>(AW205/12*2*$E205*$G205*$I205*$K205*AX$10)+(AW205/12*10*$F205*$G205*$I205*$K205*AX$10)</f>
        <v>0</v>
      </c>
      <c r="AY205" s="104"/>
      <c r="AZ205" s="105">
        <f>(AY205/12*2*$E205*$G205*$I205*$K205*AZ$10)+(AY205/12*10*$F205*$G205*$I205*$K205*AZ$10)</f>
        <v>0</v>
      </c>
      <c r="BA205" s="104"/>
      <c r="BB205" s="105">
        <f>(BA205/12*2*$E205*$G205*$I205*$K205*BB$10)+(BA205/12*10*$F205*$G205*$I205*$K205*BB$10)</f>
        <v>0</v>
      </c>
      <c r="BC205" s="104"/>
      <c r="BD205" s="105">
        <f>(BC205/12*2*$E205*$G205*$I205*$K205*BD$10)+(BC205/12*10*$F205*$G205*$I205*$K205*BD$10)</f>
        <v>0</v>
      </c>
      <c r="BE205" s="104"/>
      <c r="BF205" s="105">
        <f>(BE205/12*2*$E205*$G205*$I205*$K205*BF$10)+(BE205/12*10*$F205*$G205*$I205*$K205*BF$10)</f>
        <v>0</v>
      </c>
      <c r="BG205" s="104"/>
      <c r="BH205" s="105">
        <f>(BG205/12*2*$E205*$G205*$I205*$K205*BH$10)+(BG205/12*10*$F205*$G205*$I205*$K205*BH$10)</f>
        <v>0</v>
      </c>
      <c r="BI205" s="104"/>
      <c r="BJ205" s="105">
        <f>(BI205/12*2*$E205*$G205*$I205*$K205*BJ$10)+(BI205/12*10*$F205*$G205*$I205*$K205*BJ$10)</f>
        <v>0</v>
      </c>
      <c r="BK205" s="104"/>
      <c r="BL205" s="105">
        <f>(BK205/12*2*$E205*$G205*$I205*$K205*BL$10)+(BK205/12*10*$F205*$G205*$I205*$K205*BL$10)</f>
        <v>0</v>
      </c>
      <c r="BM205" s="104"/>
      <c r="BN205" s="105">
        <f>(BM205/12*2*$E205*$G205*$I205*$K205*BN$10)+(BM205/12*10*$F205*$G205*$I205*$K205*BN$10)</f>
        <v>0</v>
      </c>
      <c r="BO205" s="109"/>
      <c r="BP205" s="105">
        <f>(BO205/12*2*$E205*$G205*$I205*$K205*BP$10)+(BO205/12*10*$F205*$G205*$I205*$K205*BP$10)</f>
        <v>0</v>
      </c>
      <c r="BQ205" s="104"/>
      <c r="BR205" s="105">
        <f>(BQ205/12*2*$E205*$G205*$I205*$K205*BR$10)+(BQ205/12*10*$F205*$G205*$I205*$K205*BR$10)</f>
        <v>0</v>
      </c>
      <c r="BS205" s="106"/>
      <c r="BT205" s="105">
        <f>(BS205/12*2*$E205*$G205*$I205*$K205*BT$10)+(BS205/12*10*$F205*$G205*$I205*$K205*BT$10)</f>
        <v>0</v>
      </c>
      <c r="BU205" s="104"/>
      <c r="BV205" s="105">
        <f>(BU205/12*2*$E205*$G205*$I205*$K205*BV$10)+(BU205/12*10*$F205*$G205*$I205*$K205*BV$10)</f>
        <v>0</v>
      </c>
      <c r="BW205" s="104"/>
      <c r="BX205" s="105">
        <f>(BW205/12*2*$E205*$G205*$I205*$K205*BX$10)+(BW205/12*10*$F205*$G205*$I205*$K205*BX$10)</f>
        <v>0</v>
      </c>
      <c r="BY205" s="104">
        <v>20</v>
      </c>
      <c r="BZ205" s="105">
        <f>(BY205/12*2*$E205*$G205*$I205*$K205*BZ$10)+(BY205/12*10*$F205*$G205*$I205*$K205*BZ$10)</f>
        <v>673115.5199999999</v>
      </c>
      <c r="CA205" s="104">
        <v>10</v>
      </c>
      <c r="CB205" s="105">
        <f>(CA205/12*2*$E205*$G205*$I205*$K205*CB$10)+(CA205/12*10*$F205*$G205*$I205*$K205*CB$10)</f>
        <v>336557.75999999995</v>
      </c>
      <c r="CC205" s="106"/>
      <c r="CD205" s="107">
        <f>SUM(CC205/12*2*$E205*$G205*$I205*$L205*CD$10)+(CC205/12*10*$F205*$G205*$I205*$L205*$CD$10)</f>
        <v>0</v>
      </c>
      <c r="CE205" s="104"/>
      <c r="CF205" s="107">
        <f>SUM(CE205/12*2*$E205*$G205*$I205*$L205*CF$10)+(CE205/12*10*$F205*$G205*$I205*$L205*CF$10)</f>
        <v>0</v>
      </c>
      <c r="CG205" s="106"/>
      <c r="CH205" s="107">
        <f>SUM(CG205/12*2*$E205*$G205*$I205*$L205*CH$10)+(CG205/12*10*$F205*$G205*$I205*$L205*CH$10)</f>
        <v>0</v>
      </c>
      <c r="CI205" s="106"/>
      <c r="CJ205" s="107">
        <f>SUM(CI205/12*2*$E205*$G205*$I205*$L205*CJ$10)+(CI205/12*10*$F205*$G205*$I205*$L205*CJ$10)</f>
        <v>0</v>
      </c>
      <c r="CK205" s="106"/>
      <c r="CL205" s="107">
        <f>SUM(CK205/12*2*$E205*$G205*$I205*$L205*CL$10)+(CK205/12*10*$F205*$G205*$I205*$L205*CL$10)</f>
        <v>0</v>
      </c>
      <c r="CM205" s="104"/>
      <c r="CN205" s="107">
        <f>SUM(CM205/12*2*$E205*$G205*$I205*$L205*CN$10)+(CM205/12*10*$F205*$G205*$I205*$L205*CN$10)</f>
        <v>0</v>
      </c>
      <c r="CO205" s="104"/>
      <c r="CP205" s="107">
        <f>SUM(CO205/12*2*$E205*$G205*$I205*$L205*CP$10)+(CO205/12*10*$F205*$G205*$I205*$L205*CP$10)</f>
        <v>0</v>
      </c>
      <c r="CQ205" s="106"/>
      <c r="CR205" s="107">
        <f>SUM(CQ205/12*2*$E205*$G205*$I205*$L205*CR$10)+(CQ205/12*10*$F205*$G205*$I205*$L205*CR$10)</f>
        <v>0</v>
      </c>
      <c r="CS205" s="104">
        <v>15</v>
      </c>
      <c r="CT205" s="107">
        <f>SUM(CS205/12*2*$E205*$G205*$I205*$L205*CT$10)+(CS205/12*10*$F205*$G205*$I205*$L205*CT$10)</f>
        <v>605803.96799999999</v>
      </c>
      <c r="CU205" s="104"/>
      <c r="CV205" s="107">
        <f>SUM(CU205/12*2*$E205*$G205*$I205*$L205*CV$10)+(CU205/12*10*$F205*$G205*$I205*$L205*CV$10)</f>
        <v>0</v>
      </c>
      <c r="CW205" s="104"/>
      <c r="CX205" s="107">
        <f>SUM(CW205/12*2*$E205*$G205*$I205*$L205*CX$10)+(CW205/12*10*$F205*$G205*$I205*$L205*CX$10)</f>
        <v>0</v>
      </c>
      <c r="CY205" s="104"/>
      <c r="CZ205" s="107">
        <f>SUM(CY205/12*2*$E205*$G205*$I205*$L205*CZ$10)+(CY205/12*10*$F205*$G205*$I205*$L205*CZ$10)</f>
        <v>0</v>
      </c>
      <c r="DA205" s="104"/>
      <c r="DB205" s="107">
        <f>SUM(DA205/12*2*$E205*$G205*$I205*$L205*DB$10)+(DA205/12*10*$F205*$G205*$I205*$L205*DB$10)</f>
        <v>0</v>
      </c>
      <c r="DC205" s="104"/>
      <c r="DD205" s="107">
        <f>SUM(DC205/12*2*$E205*$G205*$I205*$L205*DD$10)+(DC205/12*10*$F205*$G205*$I205*$L205*DD$10)</f>
        <v>0</v>
      </c>
      <c r="DE205" s="104"/>
      <c r="DF205" s="106">
        <f>SUM(DE205/12*2*$E205*$G205*$I205*$L205*DF$10)+(DE205/12*10*$F205*$G205*$I205*$L205*DF$10)</f>
        <v>0</v>
      </c>
      <c r="DG205" s="104"/>
      <c r="DH205" s="107">
        <f>SUM(DG205/12*2*$E205*$G205*$I205*$L205*DH$10)+(DG205/12*10*$F205*$G205*$I205*$L205*DH$10)</f>
        <v>0</v>
      </c>
      <c r="DI205" s="104"/>
      <c r="DJ205" s="107">
        <f>SUM(DI205/12*2*$E205*$G205*$I205*$M205*DJ$10)+(DI205/12*10*$F205*$G205*$I205*$M205*DJ$10)</f>
        <v>0</v>
      </c>
      <c r="DK205" s="104"/>
      <c r="DL205" s="107">
        <f>SUM(DK205/12*2*$E205*$G205*$I205*$N205*DL$10)+(DK205/12*10*$F205*$G205*$I205*$N205*DL$10)</f>
        <v>0</v>
      </c>
      <c r="DM205" s="125"/>
      <c r="DN205" s="105">
        <f>(DM205/12*2*$E205*$G205*$I205*$K205*DN$10)+(DM205/12*10*$F205*$G205*$I205*$K205*DN$10)</f>
        <v>0</v>
      </c>
      <c r="DO205" s="104"/>
      <c r="DP205" s="105">
        <f>(DO205/12*2*$E205*$G205*$I205*$K205*DP$10)+(DO205/12*10*$F205*$G205*$I205*$K205*DP$10)</f>
        <v>0</v>
      </c>
      <c r="DQ205" s="104"/>
      <c r="DR205" s="107">
        <f>SUM(DQ205/12*2*$E205*$G205*$I205)+(DQ205/12*10*$F205*$G205*$I205)</f>
        <v>0</v>
      </c>
      <c r="DS205" s="104"/>
      <c r="DT205" s="106"/>
      <c r="DU205" s="104"/>
      <c r="DV205" s="105">
        <f>(DU205/12*2*$E205*$G205*$I205*$K205*DV$10)+(DU205/12*10*$F205*$G205*$I205*$K205*DV$10)</f>
        <v>0</v>
      </c>
      <c r="DW205" s="104"/>
      <c r="DX205" s="105">
        <f>(DW205/12*2*$E205*$G205*$I205*$K205*DX$10)+(DW205/12*10*$F205*$G205*$I205*$K205*DX$10)</f>
        <v>0</v>
      </c>
      <c r="DY205" s="104"/>
      <c r="DZ205" s="106"/>
      <c r="EA205" s="110"/>
      <c r="EB205" s="110"/>
      <c r="EC205" s="104"/>
      <c r="ED205" s="106"/>
      <c r="EE205" s="104"/>
      <c r="EF205" s="104"/>
      <c r="EG205" s="104"/>
      <c r="EH205" s="111">
        <f>(EG205/12*2*$E205*$G205*$I205*$K205)+(EG205/12*10*$F205*$G205*$I205*$K205)</f>
        <v>0</v>
      </c>
      <c r="EI205" s="112">
        <f t="shared" ref="EI205:EJ208" si="357">SUM(O205,Q205,S205,U205,W205,Y205,AA205,AC205,AE205,AG205,AI205,AK205,AM205,AO205,AQ205,AS205,AU205,AW205,AY205,BA205,BC205,BE205,BG205,BI205,BK205,BM205,BO205,BQ205,BS205,BU205,BW205,BY205,CA205,CC205,CE205,CG205,CI205,CK205,CM205,CO205,CQ205,CS205,CU205,CW205,CY205,DA205,DC205,DE205,DG205,DI205,DK205,DM205,DO205,DQ205,DS205,DU205,DW205,DY205,EA205,EC205,EE205)</f>
        <v>48</v>
      </c>
      <c r="EJ205" s="112">
        <f t="shared" si="357"/>
        <v>1716444.5759999999</v>
      </c>
    </row>
    <row r="206" spans="1:140" s="3" customFormat="1" ht="27.75" hidden="1" customHeight="1" x14ac:dyDescent="0.25">
      <c r="A206" s="95"/>
      <c r="B206" s="132">
        <v>131</v>
      </c>
      <c r="C206" s="96" t="s">
        <v>571</v>
      </c>
      <c r="D206" s="184" t="s">
        <v>572</v>
      </c>
      <c r="E206" s="98">
        <v>16026</v>
      </c>
      <c r="F206" s="98">
        <v>16828</v>
      </c>
      <c r="G206" s="99">
        <v>1.69</v>
      </c>
      <c r="H206" s="100"/>
      <c r="I206" s="101">
        <v>1</v>
      </c>
      <c r="J206" s="102"/>
      <c r="K206" s="150">
        <v>1.4</v>
      </c>
      <c r="L206" s="150">
        <v>1.68</v>
      </c>
      <c r="M206" s="150">
        <v>2.23</v>
      </c>
      <c r="N206" s="153">
        <v>2.57</v>
      </c>
      <c r="O206" s="104"/>
      <c r="P206" s="105">
        <f>(O206/12*2*$E206*$G206*$I206*$K206*P$10)+(O206/12*10*$F206*$G206*$I206*$K206*P$10)</f>
        <v>0</v>
      </c>
      <c r="Q206" s="154"/>
      <c r="R206" s="105">
        <f>(Q206/12*2*$E206*$G206*$I206*$K206*R$10)+(Q206/12*10*$F206*$G206*$I206*$K206*R$10)</f>
        <v>0</v>
      </c>
      <c r="S206" s="106"/>
      <c r="T206" s="105">
        <f>(S206/12*2*$E206*$G206*$I206*$K206*T$10)+(S206/12*10*$F206*$G206*$I206*$K206*T$10)</f>
        <v>0</v>
      </c>
      <c r="U206" s="104"/>
      <c r="V206" s="105">
        <f>(U206/12*2*$E206*$G206*$I206*$K206*V$10)+(U206/12*10*$F206*$G206*$I206*$K206*V$10)</f>
        <v>0</v>
      </c>
      <c r="W206" s="104"/>
      <c r="X206" s="105">
        <f>(W206/12*2*$E206*$G206*$I206*$K206*X$10)+(W206/12*10*$F206*$G206*$I206*$K206*X$10)</f>
        <v>0</v>
      </c>
      <c r="Y206" s="104"/>
      <c r="Z206" s="105">
        <f>(Y206/12*2*$E206*$G206*$I206*$K206*Z$10)+(Y206/12*10*$F206*$G206*$I206*$K206*Z$10)</f>
        <v>0</v>
      </c>
      <c r="AA206" s="106"/>
      <c r="AB206" s="105">
        <f>(AA206/12*2*$E206*$G206*$I206*$K206*AB$10)+(AA206/12*10*$F206*$G206*$I206*$K206*AB$10)</f>
        <v>0</v>
      </c>
      <c r="AC206" s="106"/>
      <c r="AD206" s="105">
        <f>(AC206/12*2*$E206*$G206*$I206*$K206*AD$10)+(AC206/12*10*$F206*$G206*$I206*$K206*AD$10)</f>
        <v>0</v>
      </c>
      <c r="AE206" s="106"/>
      <c r="AF206" s="106">
        <f>SUM(AE206/12*2*$E206*$G206*$I206*$L206*$AF$10)+(AE206/12*10*$F206*$G206*$I206*$L206*$AF$10)</f>
        <v>0</v>
      </c>
      <c r="AG206" s="106"/>
      <c r="AH206" s="107">
        <f>SUM(AG206/12*2*$E206*$G206*$I206*$L206*$AH$10)+(AG206/12*10*$F206*$G206*$I206*$L206*$AH$10)</f>
        <v>0</v>
      </c>
      <c r="AI206" s="104"/>
      <c r="AJ206" s="105">
        <f>(AI206/12*2*$E206*$G206*$I206*$K206*AJ$10)+(AI206/12*10*$F206*$G206*$I206*$K206*AJ$10)</f>
        <v>0</v>
      </c>
      <c r="AK206" s="104"/>
      <c r="AL206" s="105">
        <f>(AK206/12*2*$E206*$G206*$I206*$K206*AL$10)+(AK206/12*10*$F206*$G206*$I206*$K206*AL$10)</f>
        <v>0</v>
      </c>
      <c r="AM206" s="104"/>
      <c r="AN206" s="105">
        <f>(AM206/12*2*$E206*$G206*$I206*$K206*AN$10)+(AM206/12*10*$F206*$G206*$I206*$K206*AN$10)</f>
        <v>0</v>
      </c>
      <c r="AO206" s="104"/>
      <c r="AP206" s="105">
        <f>(AO206/12*2*$E206*$G206*$I206*$K206*AP$10)+(AO206/12*10*$F206*$G206*$I206*$K206*AP$10)</f>
        <v>0</v>
      </c>
      <c r="AQ206" s="104"/>
      <c r="AR206" s="105">
        <f>(AQ206/12*2*$E206*$G206*$I206*$K206*AR$10)+(AQ206/12*10*$F206*$G206*$I206*$K206*AR$10)</f>
        <v>0</v>
      </c>
      <c r="AS206" s="104"/>
      <c r="AT206" s="105">
        <f>(AS206/12*2*$E206*$G206*$I206*$K206*AT$10)+(AS206/12*10*$F206*$G206*$I206*$K206*AT$10)</f>
        <v>0</v>
      </c>
      <c r="AU206" s="104"/>
      <c r="AV206" s="105">
        <f>(AU206/12*2*$E206*$G206*$I206*$K206*AV$10)+(AU206/12*10*$F206*$G206*$I206*$K206*AV$10)</f>
        <v>0</v>
      </c>
      <c r="AW206" s="104"/>
      <c r="AX206" s="105">
        <f>(AW206/12*2*$E206*$G206*$I206*$K206*AX$10)+(AW206/12*10*$F206*$G206*$I206*$K206*AX$10)</f>
        <v>0</v>
      </c>
      <c r="AY206" s="104"/>
      <c r="AZ206" s="105">
        <f>(AY206/12*2*$E206*$G206*$I206*$K206*AZ$10)+(AY206/12*10*$F206*$G206*$I206*$K206*AZ$10)</f>
        <v>0</v>
      </c>
      <c r="BA206" s="104"/>
      <c r="BB206" s="105">
        <f>(BA206/12*2*$E206*$G206*$I206*$K206*BB$10)+(BA206/12*10*$F206*$G206*$I206*$K206*BB$10)</f>
        <v>0</v>
      </c>
      <c r="BC206" s="104"/>
      <c r="BD206" s="105">
        <f>(BC206/12*2*$E206*$G206*$I206*$K206*BD$10)+(BC206/12*10*$F206*$G206*$I206*$K206*BD$10)</f>
        <v>0</v>
      </c>
      <c r="BE206" s="104"/>
      <c r="BF206" s="105">
        <f>(BE206/12*2*$E206*$G206*$I206*$K206*BF$10)+(BE206/12*10*$F206*$G206*$I206*$K206*BF$10)</f>
        <v>0</v>
      </c>
      <c r="BG206" s="104"/>
      <c r="BH206" s="105">
        <f>(BG206/12*2*$E206*$G206*$I206*$K206*BH$10)+(BG206/12*10*$F206*$G206*$I206*$K206*BH$10)</f>
        <v>0</v>
      </c>
      <c r="BI206" s="104"/>
      <c r="BJ206" s="105">
        <f>(BI206/12*2*$E206*$G206*$I206*$K206*BJ$10)+(BI206/12*10*$F206*$G206*$I206*$K206*BJ$10)</f>
        <v>0</v>
      </c>
      <c r="BK206" s="104"/>
      <c r="BL206" s="105">
        <f>(BK206/12*2*$E206*$G206*$I206*$K206*BL$10)+(BK206/12*10*$F206*$G206*$I206*$K206*BL$10)</f>
        <v>0</v>
      </c>
      <c r="BM206" s="104"/>
      <c r="BN206" s="105">
        <f>(BM206/12*2*$E206*$G206*$I206*$K206*BN$10)+(BM206/12*10*$F206*$G206*$I206*$K206*BN$10)</f>
        <v>0</v>
      </c>
      <c r="BO206" s="109"/>
      <c r="BP206" s="105">
        <f>(BO206/12*2*$E206*$G206*$I206*$K206*BP$10)+(BO206/12*10*$F206*$G206*$I206*$K206*BP$10)</f>
        <v>0</v>
      </c>
      <c r="BQ206" s="104"/>
      <c r="BR206" s="105">
        <f>(BQ206/12*2*$E206*$G206*$I206*$K206*BR$10)+(BQ206/12*10*$F206*$G206*$I206*$K206*BR$10)</f>
        <v>0</v>
      </c>
      <c r="BS206" s="106"/>
      <c r="BT206" s="105">
        <f>(BS206/12*2*$E206*$G206*$I206*$K206*BT$10)+(BS206/12*10*$F206*$G206*$I206*$K206*BT$10)</f>
        <v>0</v>
      </c>
      <c r="BU206" s="104"/>
      <c r="BV206" s="105">
        <f>(BU206/12*2*$E206*$G206*$I206*$K206*BV$10)+(BU206/12*10*$F206*$G206*$I206*$K206*BV$10)</f>
        <v>0</v>
      </c>
      <c r="BW206" s="104"/>
      <c r="BX206" s="105">
        <f>(BW206/12*2*$E206*$G206*$I206*$K206*BX$10)+(BW206/12*10*$F206*$G206*$I206*$K206*BX$10)</f>
        <v>0</v>
      </c>
      <c r="BY206" s="104"/>
      <c r="BZ206" s="105">
        <f>(BY206/12*2*$E206*$G206*$I206*$K206*BZ$10)+(BY206/12*10*$F206*$G206*$I206*$K206*BZ$10)</f>
        <v>0</v>
      </c>
      <c r="CA206" s="125"/>
      <c r="CB206" s="105">
        <f>(CA206/12*2*$E206*$G206*$I206*$K206*CB$10)+(CA206/12*10*$F206*$G206*$I206*$K206*CB$10)</f>
        <v>0</v>
      </c>
      <c r="CC206" s="106"/>
      <c r="CD206" s="107">
        <f>SUM(CC206/12*2*$E206*$G206*$I206*$L206*CD$10)+(CC206/12*10*$F206*$G206*$I206*$L206*$CD$10)</f>
        <v>0</v>
      </c>
      <c r="CE206" s="104"/>
      <c r="CF206" s="107">
        <f>SUM(CE206/12*2*$E206*$G206*$I206*$L206*CF$10)+(CE206/12*10*$F206*$G206*$I206*$L206*CF$10)</f>
        <v>0</v>
      </c>
      <c r="CG206" s="106"/>
      <c r="CH206" s="107">
        <f>SUM(CG206/12*2*$E206*$G206*$I206*$L206*CH$10)+(CG206/12*10*$F206*$G206*$I206*$L206*CH$10)</f>
        <v>0</v>
      </c>
      <c r="CI206" s="106"/>
      <c r="CJ206" s="107">
        <f>SUM(CI206/12*2*$E206*$G206*$I206*$L206*CJ$10)+(CI206/12*10*$F206*$G206*$I206*$L206*CJ$10)</f>
        <v>0</v>
      </c>
      <c r="CK206" s="106"/>
      <c r="CL206" s="107">
        <f>SUM(CK206/12*2*$E206*$G206*$I206*$L206*CL$10)+(CK206/12*10*$F206*$G206*$I206*$L206*CL$10)</f>
        <v>0</v>
      </c>
      <c r="CM206" s="104"/>
      <c r="CN206" s="107">
        <f>SUM(CM206/12*2*$E206*$G206*$I206*$L206*CN$10)+(CM206/12*10*$F206*$G206*$I206*$L206*CN$10)</f>
        <v>0</v>
      </c>
      <c r="CO206" s="104"/>
      <c r="CP206" s="107">
        <f>SUM(CO206/12*2*$E206*$G206*$I206*$L206*CP$10)+(CO206/12*10*$F206*$G206*$I206*$L206*CP$10)</f>
        <v>0</v>
      </c>
      <c r="CQ206" s="106"/>
      <c r="CR206" s="107">
        <f>SUM(CQ206/12*2*$E206*$G206*$I206*$L206*CR$10)+(CQ206/12*10*$F206*$G206*$I206*$L206*CR$10)</f>
        <v>0</v>
      </c>
      <c r="CS206" s="104"/>
      <c r="CT206" s="107">
        <f>SUM(CS206/12*2*$E206*$G206*$I206*$L206*CT$10)+(CS206/12*10*$F206*$G206*$I206*$L206*CT$10)</f>
        <v>0</v>
      </c>
      <c r="CU206" s="104"/>
      <c r="CV206" s="107">
        <f>SUM(CU206/12*2*$E206*$G206*$I206*$L206*CV$10)+(CU206/12*10*$F206*$G206*$I206*$L206*CV$10)</f>
        <v>0</v>
      </c>
      <c r="CW206" s="104"/>
      <c r="CX206" s="107">
        <f>SUM(CW206/12*2*$E206*$G206*$I206*$L206*CX$10)+(CW206/12*10*$F206*$G206*$I206*$L206*CX$10)</f>
        <v>0</v>
      </c>
      <c r="CY206" s="104"/>
      <c r="CZ206" s="107">
        <f>SUM(CY206/12*2*$E206*$G206*$I206*$L206*CZ$10)+(CY206/12*10*$F206*$G206*$I206*$L206*CZ$10)</f>
        <v>0</v>
      </c>
      <c r="DA206" s="104"/>
      <c r="DB206" s="107">
        <f>SUM(DA206/12*2*$E206*$G206*$I206*$L206*DB$10)+(DA206/12*10*$F206*$G206*$I206*$L206*DB$10)</f>
        <v>0</v>
      </c>
      <c r="DC206" s="104"/>
      <c r="DD206" s="107">
        <f>SUM(DC206/12*2*$E206*$G206*$I206*$L206*DD$10)+(DC206/12*10*$F206*$G206*$I206*$L206*DD$10)</f>
        <v>0</v>
      </c>
      <c r="DE206" s="104"/>
      <c r="DF206" s="106">
        <f>SUM(DE206/12*2*$E206*$G206*$I206*$L206*DF$10)+(DE206/12*10*$F206*$G206*$I206*$L206*DF$10)</f>
        <v>0</v>
      </c>
      <c r="DG206" s="104"/>
      <c r="DH206" s="107">
        <f>SUM(DG206/12*2*$E206*$G206*$I206*$L206*DH$10)+(DG206/12*10*$F206*$G206*$I206*$L206*DH$10)</f>
        <v>0</v>
      </c>
      <c r="DI206" s="104"/>
      <c r="DJ206" s="107">
        <f>SUM(DI206/12*2*$E206*$G206*$I206*$M206*DJ$10)+(DI206/12*10*$F206*$G206*$I206*$M206*DJ$10)</f>
        <v>0</v>
      </c>
      <c r="DK206" s="104"/>
      <c r="DL206" s="107">
        <f>SUM(DK206/12*2*$E206*$G206*$I206*$N206*DL$10)+(DK206/12*10*$F206*$G206*$I206*$N206*DL$10)</f>
        <v>0</v>
      </c>
      <c r="DM206" s="104"/>
      <c r="DN206" s="105">
        <f>(DM206/12*2*$E206*$G206*$I206*$K206*DN$10)+(DM206/12*10*$F206*$G206*$I206*$K206*DN$10)</f>
        <v>0</v>
      </c>
      <c r="DO206" s="104"/>
      <c r="DP206" s="105">
        <f>(DO206/12*2*$E206*$G206*$I206*$K206*DP$10)+(DO206/12*10*$F206*$G206*$I206*$K206*DP$10)</f>
        <v>0</v>
      </c>
      <c r="DQ206" s="104"/>
      <c r="DR206" s="107">
        <f>SUM(DQ206/12*2*$E206*$G206*$I206)+(DQ206/12*10*$F206*$G206*$I206)</f>
        <v>0</v>
      </c>
      <c r="DS206" s="104"/>
      <c r="DT206" s="106"/>
      <c r="DU206" s="104"/>
      <c r="DV206" s="105">
        <f>(DU206/12*2*$E206*$G206*$I206*$K206*DV$10)+(DU206/12*10*$F206*$G206*$I206*$K206*DV$10)</f>
        <v>0</v>
      </c>
      <c r="DW206" s="104"/>
      <c r="DX206" s="105">
        <f>(DW206/12*2*$E206*$G206*$I206*$K206*DX$10)+(DW206/12*10*$F206*$G206*$I206*$K206*DX$10)</f>
        <v>0</v>
      </c>
      <c r="DY206" s="104"/>
      <c r="DZ206" s="106"/>
      <c r="EA206" s="110"/>
      <c r="EB206" s="110"/>
      <c r="EC206" s="104"/>
      <c r="ED206" s="106"/>
      <c r="EE206" s="104"/>
      <c r="EF206" s="104"/>
      <c r="EG206" s="104"/>
      <c r="EH206" s="111">
        <f>(EG206/12*2*$E206*$G206*$I206*$K206)+(EG206/12*10*$F206*$G206*$I206*$K206)</f>
        <v>0</v>
      </c>
      <c r="EI206" s="112">
        <f t="shared" si="357"/>
        <v>0</v>
      </c>
      <c r="EJ206" s="112">
        <f t="shared" si="357"/>
        <v>0</v>
      </c>
    </row>
    <row r="207" spans="1:140" s="3" customFormat="1" ht="30" hidden="1" customHeight="1" x14ac:dyDescent="0.25">
      <c r="A207" s="95"/>
      <c r="B207" s="132">
        <v>132</v>
      </c>
      <c r="C207" s="96" t="s">
        <v>573</v>
      </c>
      <c r="D207" s="184" t="s">
        <v>574</v>
      </c>
      <c r="E207" s="98">
        <v>16026</v>
      </c>
      <c r="F207" s="98">
        <v>16828</v>
      </c>
      <c r="G207" s="99">
        <v>2.4900000000000002</v>
      </c>
      <c r="H207" s="100"/>
      <c r="I207" s="101">
        <v>1</v>
      </c>
      <c r="J207" s="102"/>
      <c r="K207" s="150">
        <v>1.4</v>
      </c>
      <c r="L207" s="150">
        <v>1.68</v>
      </c>
      <c r="M207" s="150">
        <v>2.23</v>
      </c>
      <c r="N207" s="153">
        <v>2.57</v>
      </c>
      <c r="O207" s="104"/>
      <c r="P207" s="105">
        <f>(O207/12*2*$E207*$G207*$I207*$K207*P$10)+(O207/12*10*$F207*$G207*$I207*$K207*P$10)</f>
        <v>0</v>
      </c>
      <c r="Q207" s="154"/>
      <c r="R207" s="105">
        <f>(Q207/12*2*$E207*$G207*$I207*$K207*R$10)+(Q207/12*10*$F207*$G207*$I207*$K207*R$10)</f>
        <v>0</v>
      </c>
      <c r="S207" s="106"/>
      <c r="T207" s="105">
        <f>(S207/12*2*$E207*$G207*$I207*$K207*T$10)+(S207/12*10*$F207*$G207*$I207*$K207*T$10)</f>
        <v>0</v>
      </c>
      <c r="U207" s="104"/>
      <c r="V207" s="105">
        <f>(U207/12*2*$E207*$G207*$I207*$K207*V$10)+(U207/12*10*$F207*$G207*$I207*$K207*V$10)</f>
        <v>0</v>
      </c>
      <c r="W207" s="104"/>
      <c r="X207" s="105">
        <f>(W207/12*2*$E207*$G207*$I207*$K207*X$10)+(W207/12*10*$F207*$G207*$I207*$K207*X$10)</f>
        <v>0</v>
      </c>
      <c r="Y207" s="104"/>
      <c r="Z207" s="105">
        <f>(Y207/12*2*$E207*$G207*$I207*$K207*Z$10)+(Y207/12*10*$F207*$G207*$I207*$K207*Z$10)</f>
        <v>0</v>
      </c>
      <c r="AA207" s="106"/>
      <c r="AB207" s="105">
        <f>(AA207/12*2*$E207*$G207*$I207*$K207*AB$10)+(AA207/12*10*$F207*$G207*$I207*$K207*AB$10)</f>
        <v>0</v>
      </c>
      <c r="AC207" s="106"/>
      <c r="AD207" s="105">
        <f>(AC207/12*2*$E207*$G207*$I207*$K207*AD$10)+(AC207/12*10*$F207*$G207*$I207*$K207*AD$10)</f>
        <v>0</v>
      </c>
      <c r="AE207" s="106"/>
      <c r="AF207" s="106">
        <f>SUM(AE207/12*2*$E207*$G207*$I207*$L207*$AF$10)+(AE207/12*10*$F207*$G207*$I207*$L207*$AF$10)</f>
        <v>0</v>
      </c>
      <c r="AG207" s="106"/>
      <c r="AH207" s="107">
        <f>SUM(AG207/12*2*$E207*$G207*$I207*$L207*$AH$10)+(AG207/12*10*$F207*$G207*$I207*$L207*$AH$10)</f>
        <v>0</v>
      </c>
      <c r="AI207" s="104">
        <v>1</v>
      </c>
      <c r="AJ207" s="105">
        <f>(AI207/12*2*$E207*$G207*$I207*$K207*AJ$10)+(AI207/12*10*$F207*$G207*$I207*$K207*AJ$10)</f>
        <v>58196.445999999996</v>
      </c>
      <c r="AK207" s="104"/>
      <c r="AL207" s="105">
        <f>(AK207/12*2*$E207*$G207*$I207*$K207*AL$10)+(AK207/12*10*$F207*$G207*$I207*$K207*AL$10)</f>
        <v>0</v>
      </c>
      <c r="AM207" s="104"/>
      <c r="AN207" s="105">
        <f>(AM207/12*2*$E207*$G207*$I207*$K207*AN$10)+(AM207/12*10*$F207*$G207*$I207*$K207*AN$10)</f>
        <v>0</v>
      </c>
      <c r="AO207" s="104"/>
      <c r="AP207" s="105">
        <f>(AO207/12*2*$E207*$G207*$I207*$K207*AP$10)+(AO207/12*10*$F207*$G207*$I207*$K207*AP$10)</f>
        <v>0</v>
      </c>
      <c r="AQ207" s="104"/>
      <c r="AR207" s="105">
        <f>(AQ207/12*2*$E207*$G207*$I207*$K207*AR$10)+(AQ207/12*10*$F207*$G207*$I207*$K207*AR$10)</f>
        <v>0</v>
      </c>
      <c r="AS207" s="104"/>
      <c r="AT207" s="105">
        <f>(AS207/12*2*$E207*$G207*$I207*$K207*AT$10)+(AS207/12*10*$F207*$G207*$I207*$K207*AT$10)</f>
        <v>0</v>
      </c>
      <c r="AU207" s="104"/>
      <c r="AV207" s="105">
        <f>(AU207/12*2*$E207*$G207*$I207*$K207*AV$10)+(AU207/12*10*$F207*$G207*$I207*$K207*AV$10)</f>
        <v>0</v>
      </c>
      <c r="AW207" s="104"/>
      <c r="AX207" s="105">
        <f>(AW207/12*2*$E207*$G207*$I207*$K207*AX$10)+(AW207/12*10*$F207*$G207*$I207*$K207*AX$10)</f>
        <v>0</v>
      </c>
      <c r="AY207" s="104"/>
      <c r="AZ207" s="105">
        <f>(AY207/12*2*$E207*$G207*$I207*$K207*AZ$10)+(AY207/12*10*$F207*$G207*$I207*$K207*AZ$10)</f>
        <v>0</v>
      </c>
      <c r="BA207" s="104"/>
      <c r="BB207" s="105">
        <f>(BA207/12*2*$E207*$G207*$I207*$K207*BB$10)+(BA207/12*10*$F207*$G207*$I207*$K207*BB$10)</f>
        <v>0</v>
      </c>
      <c r="BC207" s="104"/>
      <c r="BD207" s="105">
        <f>(BC207/12*2*$E207*$G207*$I207*$K207*BD$10)+(BC207/12*10*$F207*$G207*$I207*$K207*BD$10)</f>
        <v>0</v>
      </c>
      <c r="BE207" s="104"/>
      <c r="BF207" s="105">
        <f>(BE207/12*2*$E207*$G207*$I207*$K207*BF$10)+(BE207/12*10*$F207*$G207*$I207*$K207*BF$10)</f>
        <v>0</v>
      </c>
      <c r="BG207" s="104"/>
      <c r="BH207" s="105">
        <f>(BG207/12*2*$E207*$G207*$I207*$K207*BH$10)+(BG207/12*10*$F207*$G207*$I207*$K207*BH$10)</f>
        <v>0</v>
      </c>
      <c r="BI207" s="104"/>
      <c r="BJ207" s="105">
        <f>(BI207/12*2*$E207*$G207*$I207*$K207*BJ$10)+(BI207/12*10*$F207*$G207*$I207*$K207*BJ$10)</f>
        <v>0</v>
      </c>
      <c r="BK207" s="104"/>
      <c r="BL207" s="105">
        <f>(BK207/12*2*$E207*$G207*$I207*$K207*BL$10)+(BK207/12*10*$F207*$G207*$I207*$K207*BL$10)</f>
        <v>0</v>
      </c>
      <c r="BM207" s="104"/>
      <c r="BN207" s="105">
        <f>(BM207/12*2*$E207*$G207*$I207*$K207*BN$10)+(BM207/12*10*$F207*$G207*$I207*$K207*BN$10)</f>
        <v>0</v>
      </c>
      <c r="BO207" s="109"/>
      <c r="BP207" s="105">
        <f>(BO207/12*2*$E207*$G207*$I207*$K207*BP$10)+(BO207/12*10*$F207*$G207*$I207*$K207*BP$10)</f>
        <v>0</v>
      </c>
      <c r="BQ207" s="104"/>
      <c r="BR207" s="105">
        <f>(BQ207/12*2*$E207*$G207*$I207*$K207*BR$10)+(BQ207/12*10*$F207*$G207*$I207*$K207*BR$10)</f>
        <v>0</v>
      </c>
      <c r="BS207" s="106"/>
      <c r="BT207" s="105">
        <f>(BS207/12*2*$E207*$G207*$I207*$K207*BT$10)+(BS207/12*10*$F207*$G207*$I207*$K207*BT$10)</f>
        <v>0</v>
      </c>
      <c r="BU207" s="104"/>
      <c r="BV207" s="105">
        <f>(BU207/12*2*$E207*$G207*$I207*$K207*BV$10)+(BU207/12*10*$F207*$G207*$I207*$K207*BV$10)</f>
        <v>0</v>
      </c>
      <c r="BW207" s="104"/>
      <c r="BX207" s="105">
        <f>(BW207/12*2*$E207*$G207*$I207*$K207*BX$10)+(BW207/12*10*$F207*$G207*$I207*$K207*BX$10)</f>
        <v>0</v>
      </c>
      <c r="BY207" s="104"/>
      <c r="BZ207" s="105">
        <f>(BY207/12*2*$E207*$G207*$I207*$K207*BZ$10)+(BY207/12*10*$F207*$G207*$I207*$K207*BZ$10)</f>
        <v>0</v>
      </c>
      <c r="CA207" s="125"/>
      <c r="CB207" s="105">
        <f>(CA207/12*2*$E207*$G207*$I207*$K207*CB$10)+(CA207/12*10*$F207*$G207*$I207*$K207*CB$10)</f>
        <v>0</v>
      </c>
      <c r="CC207" s="106"/>
      <c r="CD207" s="107">
        <f>SUM(CC207/12*2*$E207*$G207*$I207*$L207*CD$10)+(CC207/12*10*$F207*$G207*$I207*$L207*$CD$10)</f>
        <v>0</v>
      </c>
      <c r="CE207" s="104"/>
      <c r="CF207" s="107">
        <f>SUM(CE207/12*2*$E207*$G207*$I207*$L207*CF$10)+(CE207/12*10*$F207*$G207*$I207*$L207*CF$10)</f>
        <v>0</v>
      </c>
      <c r="CG207" s="106"/>
      <c r="CH207" s="107">
        <f>SUM(CG207/12*2*$E207*$G207*$I207*$L207*CH$10)+(CG207/12*10*$F207*$G207*$I207*$L207*CH$10)</f>
        <v>0</v>
      </c>
      <c r="CI207" s="106"/>
      <c r="CJ207" s="107">
        <f>SUM(CI207/12*2*$E207*$G207*$I207*$L207*CJ$10)+(CI207/12*10*$F207*$G207*$I207*$L207*CJ$10)</f>
        <v>0</v>
      </c>
      <c r="CK207" s="106"/>
      <c r="CL207" s="107">
        <f>SUM(CK207/12*2*$E207*$G207*$I207*$L207*CL$10)+(CK207/12*10*$F207*$G207*$I207*$L207*CL$10)</f>
        <v>0</v>
      </c>
      <c r="CM207" s="104"/>
      <c r="CN207" s="107">
        <f>SUM(CM207/12*2*$E207*$G207*$I207*$L207*CN$10)+(CM207/12*10*$F207*$G207*$I207*$L207*CN$10)</f>
        <v>0</v>
      </c>
      <c r="CO207" s="104"/>
      <c r="CP207" s="107">
        <f>SUM(CO207/12*2*$E207*$G207*$I207*$L207*CP$10)+(CO207/12*10*$F207*$G207*$I207*$L207*CP$10)</f>
        <v>0</v>
      </c>
      <c r="CQ207" s="106"/>
      <c r="CR207" s="107">
        <f>SUM(CQ207/12*2*$E207*$G207*$I207*$L207*CR$10)+(CQ207/12*10*$F207*$G207*$I207*$L207*CR$10)</f>
        <v>0</v>
      </c>
      <c r="CS207" s="104"/>
      <c r="CT207" s="107">
        <f>SUM(CS207/12*2*$E207*$G207*$I207*$L207*CT$10)+(CS207/12*10*$F207*$G207*$I207*$L207*CT$10)</f>
        <v>0</v>
      </c>
      <c r="CU207" s="104"/>
      <c r="CV207" s="107">
        <f>SUM(CU207/12*2*$E207*$G207*$I207*$L207*CV$10)+(CU207/12*10*$F207*$G207*$I207*$L207*CV$10)</f>
        <v>0</v>
      </c>
      <c r="CW207" s="104"/>
      <c r="CX207" s="107">
        <f>SUM(CW207/12*2*$E207*$G207*$I207*$L207*CX$10)+(CW207/12*10*$F207*$G207*$I207*$L207*CX$10)</f>
        <v>0</v>
      </c>
      <c r="CY207" s="104"/>
      <c r="CZ207" s="107">
        <f>SUM(CY207/12*2*$E207*$G207*$I207*$L207*CZ$10)+(CY207/12*10*$F207*$G207*$I207*$L207*CZ$10)</f>
        <v>0</v>
      </c>
      <c r="DA207" s="104"/>
      <c r="DB207" s="107">
        <f>SUM(DA207/12*2*$E207*$G207*$I207*$L207*DB$10)+(DA207/12*10*$F207*$G207*$I207*$L207*DB$10)</f>
        <v>0</v>
      </c>
      <c r="DC207" s="104"/>
      <c r="DD207" s="107">
        <f>SUM(DC207/12*2*$E207*$G207*$I207*$L207*DD$10)+(DC207/12*10*$F207*$G207*$I207*$L207*DD$10)</f>
        <v>0</v>
      </c>
      <c r="DE207" s="104"/>
      <c r="DF207" s="106">
        <f>SUM(DE207/12*2*$E207*$G207*$I207*$L207*DF$10)+(DE207/12*10*$F207*$G207*$I207*$L207*DF$10)</f>
        <v>0</v>
      </c>
      <c r="DG207" s="104"/>
      <c r="DH207" s="107">
        <f>SUM(DG207/12*2*$E207*$G207*$I207*$L207*DH$10)+(DG207/12*10*$F207*$G207*$I207*$L207*DH$10)</f>
        <v>0</v>
      </c>
      <c r="DI207" s="104"/>
      <c r="DJ207" s="107">
        <f>SUM(DI207/12*2*$E207*$G207*$I207*$M207*DJ$10)+(DI207/12*10*$F207*$G207*$I207*$M207*DJ$10)</f>
        <v>0</v>
      </c>
      <c r="DK207" s="104"/>
      <c r="DL207" s="107">
        <f>SUM(DK207/12*2*$E207*$G207*$I207*$N207*DL$10)+(DK207/12*10*$F207*$G207*$I207*$N207*DL$10)</f>
        <v>0</v>
      </c>
      <c r="DM207" s="104"/>
      <c r="DN207" s="105">
        <f>(DM207/12*2*$E207*$G207*$I207*$K207*DN$10)+(DM207/12*10*$F207*$G207*$I207*$K207*DN$10)</f>
        <v>0</v>
      </c>
      <c r="DO207" s="104"/>
      <c r="DP207" s="105">
        <f>(DO207/12*2*$E207*$G207*$I207*$K207*DP$10)+(DO207/12*10*$F207*$G207*$I207*$K207*DP$10)</f>
        <v>0</v>
      </c>
      <c r="DQ207" s="104"/>
      <c r="DR207" s="107">
        <f>SUM(DQ207/12*2*$E207*$G207*$I207)+(DQ207/12*10*$F207*$G207*$I207)</f>
        <v>0</v>
      </c>
      <c r="DS207" s="104"/>
      <c r="DT207" s="106"/>
      <c r="DU207" s="104"/>
      <c r="DV207" s="105">
        <f>(DU207/12*2*$E207*$G207*$I207*$K207*DV$10)+(DU207/12*10*$F207*$G207*$I207*$K207*DV$10)</f>
        <v>0</v>
      </c>
      <c r="DW207" s="104"/>
      <c r="DX207" s="105">
        <f>(DW207/12*2*$E207*$G207*$I207*$K207*DX$10)+(DW207/12*10*$F207*$G207*$I207*$K207*DX$10)</f>
        <v>0</v>
      </c>
      <c r="DY207" s="104"/>
      <c r="DZ207" s="106"/>
      <c r="EA207" s="110"/>
      <c r="EB207" s="110"/>
      <c r="EC207" s="104"/>
      <c r="ED207" s="106"/>
      <c r="EE207" s="104"/>
      <c r="EF207" s="104"/>
      <c r="EG207" s="104"/>
      <c r="EH207" s="111">
        <f>(EG207/12*2*$E207*$G207*$I207*$K207)+(EG207/12*10*$F207*$G207*$I207*$K207)</f>
        <v>0</v>
      </c>
      <c r="EI207" s="112">
        <f t="shared" si="357"/>
        <v>1</v>
      </c>
      <c r="EJ207" s="112">
        <f t="shared" si="357"/>
        <v>58196.445999999996</v>
      </c>
    </row>
    <row r="208" spans="1:140" s="3" customFormat="1" ht="30" x14ac:dyDescent="0.25">
      <c r="A208" s="95"/>
      <c r="B208" s="132">
        <v>133</v>
      </c>
      <c r="C208" s="96" t="s">
        <v>575</v>
      </c>
      <c r="D208" s="184" t="s">
        <v>576</v>
      </c>
      <c r="E208" s="98">
        <v>16026</v>
      </c>
      <c r="F208" s="98">
        <v>16828</v>
      </c>
      <c r="G208" s="99">
        <v>1.05</v>
      </c>
      <c r="H208" s="100"/>
      <c r="I208" s="101">
        <v>1</v>
      </c>
      <c r="J208" s="267">
        <v>0.9</v>
      </c>
      <c r="K208" s="150">
        <v>1.4</v>
      </c>
      <c r="L208" s="150">
        <v>1.68</v>
      </c>
      <c r="M208" s="150">
        <v>2.23</v>
      </c>
      <c r="N208" s="153">
        <v>2.57</v>
      </c>
      <c r="O208" s="104">
        <v>12</v>
      </c>
      <c r="P208" s="105">
        <f>(O208/12*2*$E208*$G208*$I208*$K208*P$10)+(O208/12*10*$F208*$G208*$J208*$K208*P$10)</f>
        <v>269750.88</v>
      </c>
      <c r="Q208" s="154"/>
      <c r="R208" s="105">
        <f>(Q208/12*2*$E208*$G208*$I208*$K208*R$10)+(Q208/12*10*$F208*$G208*$J208*$K208*R$10)</f>
        <v>0</v>
      </c>
      <c r="S208" s="106">
        <v>1</v>
      </c>
      <c r="T208" s="105">
        <f>(S208/12*2*$E208*$G208*$I208*$K208*T$10)+(S208/12*10*$F208*$G208*$J208*$K208*T$10)</f>
        <v>22479.239999999998</v>
      </c>
      <c r="U208" s="104"/>
      <c r="V208" s="105">
        <f>(U208/12*2*$E208*$G208*$I208*$K208*V$10)+(U208/12*10*$F208*$G208*$J208*$K208*V$10)</f>
        <v>0</v>
      </c>
      <c r="W208" s="104"/>
      <c r="X208" s="105">
        <f>(W208/12*2*$E208*$G208*$I208*$K208*X$10)+(W208/12*10*$F208*$G208*$J208*$K208*X$10)</f>
        <v>0</v>
      </c>
      <c r="Y208" s="104"/>
      <c r="Z208" s="105">
        <f>(Y208/12*2*$E208*$G208*$I208*$K208*Z$10)+(Y208/12*10*$F208*$G208*$J208*$K208*Z$10)</f>
        <v>0</v>
      </c>
      <c r="AA208" s="106">
        <v>60</v>
      </c>
      <c r="AB208" s="105">
        <f>(AA208/12*2*$E208*$G208*$I208*$K208*AB$10)+(AA208/12*10*$F208*$G208*$J208*$K208*AB$10)</f>
        <v>1348754.4</v>
      </c>
      <c r="AC208" s="106">
        <v>80</v>
      </c>
      <c r="AD208" s="105">
        <f>(AC208/12*2*$E208*$G208*$I208*$K208*AD$10)+(AC208/12*10*$F208*$G208*$J208*$K208*AD$10)</f>
        <v>1798339.2000000002</v>
      </c>
      <c r="AE208" s="106"/>
      <c r="AF208" s="106">
        <f>SUM(AE208/12*2*$E208*$G208*$I208*$L208*$AF$10)+(AE208/12*10*$F208*$G208*$J208*$L208*$AF$10)</f>
        <v>0</v>
      </c>
      <c r="AG208" s="106">
        <v>2</v>
      </c>
      <c r="AH208" s="107">
        <f>SUM(AG208/12*2*$E208*$G208*$I208*$L208*$AH$10)+(AG208/12*10*$F208*$G208*$J208*$L208*$AH$10)</f>
        <v>53950.175999999999</v>
      </c>
      <c r="AI208" s="104">
        <v>12</v>
      </c>
      <c r="AJ208" s="105">
        <f>(AI208/12*2*$E208*$G208*$I208*$K208*AJ$10)+(AI208/12*10*$F208*$G208*$J208*$K208*AJ$10)</f>
        <v>269750.88</v>
      </c>
      <c r="AK208" s="104"/>
      <c r="AL208" s="105">
        <f>(AK208/12*2*$E208*$G208*$I208*$K208*AL$10)+(AK208/12*10*$F208*$G208*$J208*$K208*AL$10)</f>
        <v>0</v>
      </c>
      <c r="AM208" s="104">
        <v>40</v>
      </c>
      <c r="AN208" s="105">
        <f>(AM208/12*2*$E208*$G208*$I208*$K208*AN$10)+(AM208/12*10*$F208*$G208*$J208*$K208*AN$10)</f>
        <v>899169.60000000009</v>
      </c>
      <c r="AO208" s="104"/>
      <c r="AP208" s="105"/>
      <c r="AQ208" s="104">
        <v>20</v>
      </c>
      <c r="AR208" s="105">
        <f>(AQ208/12*2*$E208*$G208*$I208*$K208*AR$10)+(AQ208/12*10*$F208*$G208*$J208*$K208*AR$10)</f>
        <v>449584.80000000005</v>
      </c>
      <c r="AS208" s="104">
        <v>200</v>
      </c>
      <c r="AT208" s="105">
        <f>(AS208/12*2*$E208*$G208*$I208*$K208*AT$10)+(AS208/12*10*$F208*$G208*$J208*$K208*AT$10)</f>
        <v>4495848</v>
      </c>
      <c r="AU208" s="104">
        <f>120-10</f>
        <v>110</v>
      </c>
      <c r="AV208" s="105">
        <f>(AU208/12*2*$E208*$G208*$I208*$K208*AV$10)+(AU208/12*10*$F208*$G208*$J208*$K208*AV$10)</f>
        <v>2472716.4</v>
      </c>
      <c r="AW208" s="104"/>
      <c r="AX208" s="105">
        <f>(AW208/12*2*$E208*$G208*$I208*$K208*AX$10)+(AW208/12*10*$F208*$G208*$J208*$K208*AX$10)</f>
        <v>0</v>
      </c>
      <c r="AY208" s="104">
        <v>85</v>
      </c>
      <c r="AZ208" s="105">
        <f>(AY208/12*2*$E208*$G208*$I208*$K208*AZ$10)+(AY208/12*10*$F208*$G208*$J208*$K208*AZ$10)</f>
        <v>1910735.4</v>
      </c>
      <c r="BA208" s="104"/>
      <c r="BB208" s="105">
        <f>(BA208/12*2*$E208*$G208*$I208*$K208*BB$10)+(BA208/12*10*$F208*$G208*$J208*$K208*BB$10)</f>
        <v>0</v>
      </c>
      <c r="BC208" s="104">
        <v>12</v>
      </c>
      <c r="BD208" s="105">
        <f>(BC208/12*2*$E208*$G208*$I208*$K208*BD$10)+(BC208/12*10*$F208*$G208*$J208*$K208*BD$10)</f>
        <v>269750.88</v>
      </c>
      <c r="BE208" s="104"/>
      <c r="BF208" s="105">
        <f>(BE208/12*2*$E208*$G208*$I208*$K208*BF$10)+(BE208/12*10*$F208*$G208*$J208*$K208*BF$10)</f>
        <v>0</v>
      </c>
      <c r="BG208" s="104"/>
      <c r="BH208" s="105">
        <f>(BG208/12*2*$E208*$G208*$I208*$K208*BH$10)+(BG208/12*10*$F208*$G208*$J208*$K208*BH$10)</f>
        <v>0</v>
      </c>
      <c r="BI208" s="104"/>
      <c r="BJ208" s="105">
        <f>(BI208/12*2*$E208*$G208*$I208*$K208*BJ$10)+(BI208/12*10*$F208*$G208*$J208*$K208*BJ$10)</f>
        <v>0</v>
      </c>
      <c r="BK208" s="104"/>
      <c r="BL208" s="105">
        <f>(BK208/12*2*$E208*$G208*$I208*$K208*BL$10)+(BK208/12*10*$F208*$G208*$J208*$K208*BL$10)</f>
        <v>0</v>
      </c>
      <c r="BM208" s="104"/>
      <c r="BN208" s="105">
        <f>(BM208/12*2*$E208*$G208*$I208*$K208*BN$10)+(BM208/12*10*$F208*$G208*$J208*$K208*BN$10)</f>
        <v>0</v>
      </c>
      <c r="BO208" s="109"/>
      <c r="BP208" s="105">
        <f>(BO208/12*2*$E208*$G208*$I208*$K208*BP$10)+(BO208/12*10*$F208*$G208*$J208*$K208*BP$10)</f>
        <v>0</v>
      </c>
      <c r="BQ208" s="104">
        <v>62</v>
      </c>
      <c r="BR208" s="105">
        <f>(BQ208/12*2*$E208*$G208*$I208*$K208*BR$10)+(BQ208/12*10*$F208*$G208*$J208*$K208*BR$10)</f>
        <v>1393712.88</v>
      </c>
      <c r="BS208" s="106"/>
      <c r="BT208" s="105">
        <f>(BS208/12*2*$E208*$G208*$I208*$K208*BT$10)+(BS208/12*10*$F208*$G208*$J208*$K208*BT$10)</f>
        <v>0</v>
      </c>
      <c r="BU208" s="104">
        <v>35</v>
      </c>
      <c r="BV208" s="105">
        <f>(BU208/12*2*$E208*$G208*$I208*$K208*BV$10)+(BU208/12*10*$F208*$G208*$J208*$K208*BV$10)</f>
        <v>786773.39999999991</v>
      </c>
      <c r="BW208" s="104">
        <v>100</v>
      </c>
      <c r="BX208" s="105">
        <f>(BW208/12*2*$E208*$G208*$I208*$K208*BX$10)+(BW208/12*10*$F208*$G208*$J208*$K208*BX$10)</f>
        <v>2247924</v>
      </c>
      <c r="BY208" s="104">
        <v>147</v>
      </c>
      <c r="BZ208" s="105">
        <f>(BY208/12*2*$E208*$G208*$I208*$K208*BZ$10)+(BY208/12*10*$F208*$G208*$J208*$K208*BZ$10)</f>
        <v>3304448.2800000003</v>
      </c>
      <c r="CA208" s="104">
        <v>43</v>
      </c>
      <c r="CB208" s="105">
        <f>(CA208/12*2*$E208*$G208*$I208*$K208*CB$10)+(CA208/12*10*$F208*$G208*$J208*$K208*CB$10)</f>
        <v>966607.32000000018</v>
      </c>
      <c r="CC208" s="106">
        <v>74</v>
      </c>
      <c r="CD208" s="107">
        <f>SUM(CC208/12*2*$E208*$G208*$I208*$L208*$CD$10)+(CC208/12*10*$F208*$G208*$J208*$L208*$CD$10)</f>
        <v>1996156.5120000001</v>
      </c>
      <c r="CE208" s="104"/>
      <c r="CF208" s="107">
        <f>SUM(CE208/12*2*$E208*$G208*$I208*$L208*CF$10)+(CE208/12*10*$F208*$G208*$J208*$L208*CF$10)</f>
        <v>0</v>
      </c>
      <c r="CG208" s="106"/>
      <c r="CH208" s="107">
        <f>SUM(CG208/12*2*$E208*$G208*$I208*$L208*CH$10)+(CG208/12*10*$F208*$G208*$J208*$L208*CH$10)</f>
        <v>0</v>
      </c>
      <c r="CI208" s="106">
        <v>2</v>
      </c>
      <c r="CJ208" s="107">
        <f>SUM(CI208/12*2*$E208*$G208*$I208*$L208*CJ$10)+(CI208/12*10*$F208*$G208*$J208*$L208*CJ$10)</f>
        <v>53950.175999999999</v>
      </c>
      <c r="CK208" s="106"/>
      <c r="CL208" s="107"/>
      <c r="CM208" s="104"/>
      <c r="CN208" s="107">
        <f>SUM(CM208/12*2*$E208*$G208*$I208*$L208*CN$10)+(CM208/12*10*$F208*$G208*$J208*$L208*CN$10)</f>
        <v>0</v>
      </c>
      <c r="CO208" s="104">
        <v>20</v>
      </c>
      <c r="CP208" s="107">
        <f>SUM(CO208/12*2*$E208*$G208*$I208*$L208*CP$10)+(CO208/12*10*$F208*$G208*$J208*$L208*CP$10)</f>
        <v>539501.76</v>
      </c>
      <c r="CQ208" s="106">
        <v>144</v>
      </c>
      <c r="CR208" s="107">
        <f>SUM(CQ208/12*2*$E208*$G208*$I208*$L208*CR$10)+(CQ208/12*10*$F208*$G208*$J208*$L208*CR$10)</f>
        <v>3884412.6719999998</v>
      </c>
      <c r="CS208" s="104">
        <v>85</v>
      </c>
      <c r="CT208" s="107">
        <f>SUM(CS208/12*2*$E208*$G208*$I208*$L208*CT$10)+(CS208/12*10*$F208*$G208*$J208*$L208*CT$10)</f>
        <v>2292882.48</v>
      </c>
      <c r="CU208" s="104">
        <v>40</v>
      </c>
      <c r="CV208" s="107">
        <f>SUM(CU208/12*2*$E208*$G208*$I208*$L208*CV$10)+(CU208/12*10*$F208*$G208*$J208*$L208*CV$10)</f>
        <v>1079003.52</v>
      </c>
      <c r="CW208" s="104">
        <v>10</v>
      </c>
      <c r="CX208" s="107">
        <f>SUM(CW208/12*2*$E208*$G208*$I208*$L208*CX$10)+(CW208/12*10*$F208*$G208*$J208*$L208*CX$10)</f>
        <v>269750.88</v>
      </c>
      <c r="CY208" s="104">
        <v>58</v>
      </c>
      <c r="CZ208" s="107">
        <f>SUM(CY208/12*2*$E208*$G208*$I208*$L208*CZ$10)+(CY208/12*10*$F208*$G208*$J208*$L208*CZ$10)</f>
        <v>1564555.1040000001</v>
      </c>
      <c r="DA208" s="104">
        <v>10</v>
      </c>
      <c r="DB208" s="107">
        <f>SUM(DA208/12*2*$E208*$G208*$I208*$L208*DB$10)+(DA208/12*10*$F208*$G208*$J208*$L208*DB$10)</f>
        <v>269750.88</v>
      </c>
      <c r="DC208" s="104"/>
      <c r="DD208" s="107">
        <f>SUM(DC208/12*2*$E208*$G208*$I208*$L208*DD$10)+(DC208/12*10*$F208*$G208*$J208*$L208*DD$10)</f>
        <v>0</v>
      </c>
      <c r="DE208" s="104">
        <v>10</v>
      </c>
      <c r="DF208" s="106">
        <v>54985.990000000005</v>
      </c>
      <c r="DG208" s="104">
        <v>4</v>
      </c>
      <c r="DH208" s="107">
        <f>SUM(DG208/12*2*$E208*$G208*$I208*$L208*DH$10)+(DG208/12*10*$F208*$G208*$J208*$L208*DH$10)</f>
        <v>107900.352</v>
      </c>
      <c r="DI208" s="104">
        <v>2</v>
      </c>
      <c r="DJ208" s="107">
        <f>SUM(DI208/12*2*$E208*$G208*$I208*$M208*DJ$10)+(DI208/12*10*$F208*$G208*$J208*$M208*DJ$10)</f>
        <v>71612.436000000002</v>
      </c>
      <c r="DK208" s="104">
        <v>15</v>
      </c>
      <c r="DL208" s="107">
        <f>SUM(DK208/12*2*$E208*$G208*$I208*$N208*DL$10)+(DK208/12*10*$F208*$G208*$J208*$N208*DL$10)</f>
        <v>618981.92999999993</v>
      </c>
      <c r="DM208" s="104"/>
      <c r="DN208" s="105"/>
      <c r="DO208" s="104"/>
      <c r="DP208" s="105">
        <f>(DO208/12*2*$E208*$G208*$I208*$K208*DP$10)+(DO208/12*10*$F208*$G208*$J208*$K208*DP$10)</f>
        <v>0</v>
      </c>
      <c r="DQ208" s="104"/>
      <c r="DR208" s="107"/>
      <c r="DS208" s="104"/>
      <c r="DT208" s="106"/>
      <c r="DU208" s="104"/>
      <c r="DV208" s="105">
        <f>(DU208/12*2*$E208*$G208*$I208*$K208*DV$10)+(DU208/12*10*$F208*$G208*$J208*$K208*DV$10)</f>
        <v>0</v>
      </c>
      <c r="DW208" s="104"/>
      <c r="DX208" s="105"/>
      <c r="DY208" s="104"/>
      <c r="DZ208" s="106"/>
      <c r="EA208" s="110"/>
      <c r="EB208" s="110"/>
      <c r="EC208" s="104"/>
      <c r="ED208" s="106">
        <f>(EC208/12*2*$E208*$G208*$I208*$K208)+(EC208/12*10*$F208*$G208*$J208*$K208)</f>
        <v>0</v>
      </c>
      <c r="EE208" s="104"/>
      <c r="EF208" s="104"/>
      <c r="EG208" s="104"/>
      <c r="EH208" s="111"/>
      <c r="EI208" s="112">
        <f t="shared" si="357"/>
        <v>1495</v>
      </c>
      <c r="EJ208" s="112">
        <f t="shared" si="357"/>
        <v>35763740.428000003</v>
      </c>
    </row>
    <row r="209" spans="1:140" s="148" customFormat="1" ht="18.75" hidden="1" x14ac:dyDescent="0.25">
      <c r="A209" s="87">
        <v>30</v>
      </c>
      <c r="B209" s="87"/>
      <c r="C209" s="210" t="s">
        <v>577</v>
      </c>
      <c r="D209" s="185" t="s">
        <v>578</v>
      </c>
      <c r="E209" s="98">
        <v>16026</v>
      </c>
      <c r="F209" s="98">
        <v>16828</v>
      </c>
      <c r="G209" s="156"/>
      <c r="H209" s="100"/>
      <c r="I209" s="90"/>
      <c r="J209" s="266"/>
      <c r="K209" s="157">
        <v>1.4</v>
      </c>
      <c r="L209" s="157">
        <v>1.68</v>
      </c>
      <c r="M209" s="157">
        <v>2.23</v>
      </c>
      <c r="N209" s="147">
        <v>2.57</v>
      </c>
      <c r="O209" s="131">
        <f t="shared" ref="O209:AA209" si="358">SUM(O210:O215)</f>
        <v>0</v>
      </c>
      <c r="P209" s="131">
        <f t="shared" si="358"/>
        <v>0</v>
      </c>
      <c r="Q209" s="131">
        <f t="shared" si="358"/>
        <v>0</v>
      </c>
      <c r="R209" s="131">
        <f>SUM(R210:R215)</f>
        <v>0</v>
      </c>
      <c r="S209" s="131">
        <f t="shared" si="358"/>
        <v>0</v>
      </c>
      <c r="T209" s="131">
        <f>SUM(T210:T215)</f>
        <v>0</v>
      </c>
      <c r="U209" s="131">
        <f t="shared" si="358"/>
        <v>0</v>
      </c>
      <c r="V209" s="131">
        <f>SUM(V210:V215)</f>
        <v>0</v>
      </c>
      <c r="W209" s="131">
        <f t="shared" si="358"/>
        <v>0</v>
      </c>
      <c r="X209" s="131">
        <f>SUM(X210:X215)</f>
        <v>0</v>
      </c>
      <c r="Y209" s="131">
        <f t="shared" si="358"/>
        <v>0</v>
      </c>
      <c r="Z209" s="131">
        <f>SUM(Z210:Z215)</f>
        <v>0</v>
      </c>
      <c r="AA209" s="131">
        <f t="shared" si="358"/>
        <v>8</v>
      </c>
      <c r="AB209" s="131">
        <f>SUM(AB210:AB215)</f>
        <v>407608.84266666661</v>
      </c>
      <c r="AC209" s="131">
        <f t="shared" ref="AC209:AI209" si="359">SUM(AC210:AC215)</f>
        <v>10</v>
      </c>
      <c r="AD209" s="131">
        <f>SUM(AD210:AD215)</f>
        <v>186976.53333333333</v>
      </c>
      <c r="AE209" s="131">
        <f t="shared" si="359"/>
        <v>0</v>
      </c>
      <c r="AF209" s="131">
        <f t="shared" si="359"/>
        <v>0</v>
      </c>
      <c r="AG209" s="131">
        <f t="shared" si="359"/>
        <v>0</v>
      </c>
      <c r="AH209" s="131">
        <f t="shared" si="359"/>
        <v>0</v>
      </c>
      <c r="AI209" s="131">
        <f t="shared" si="359"/>
        <v>12</v>
      </c>
      <c r="AJ209" s="131">
        <f>SUM(AJ210:AJ215)</f>
        <v>611413.26399999997</v>
      </c>
      <c r="AK209" s="131">
        <f t="shared" ref="AK209:AQ209" si="360">SUM(AK210:AK215)</f>
        <v>0</v>
      </c>
      <c r="AL209" s="131">
        <f>SUM(AL210:AL215)</f>
        <v>0</v>
      </c>
      <c r="AM209" s="131">
        <f t="shared" si="360"/>
        <v>0</v>
      </c>
      <c r="AN209" s="131">
        <f>SUM(AN210:AN215)</f>
        <v>0</v>
      </c>
      <c r="AO209" s="131">
        <f t="shared" si="360"/>
        <v>0</v>
      </c>
      <c r="AP209" s="131">
        <f>SUM(AP210:AP215)</f>
        <v>0</v>
      </c>
      <c r="AQ209" s="131">
        <f t="shared" si="360"/>
        <v>141</v>
      </c>
      <c r="AR209" s="131">
        <f>SUM(AR210:AR215)</f>
        <v>7611814.6719999993</v>
      </c>
      <c r="AS209" s="131">
        <f t="shared" ref="AS209:BC209" si="361">SUM(AS210:AS215)</f>
        <v>0</v>
      </c>
      <c r="AT209" s="131">
        <f>SUM(AT210:AT215)</f>
        <v>0</v>
      </c>
      <c r="AU209" s="131">
        <f t="shared" si="361"/>
        <v>0</v>
      </c>
      <c r="AV209" s="131">
        <f>SUM(AV210:AV215)</f>
        <v>0</v>
      </c>
      <c r="AW209" s="131">
        <f t="shared" si="361"/>
        <v>0</v>
      </c>
      <c r="AX209" s="131">
        <f>SUM(AX210:AX215)</f>
        <v>0</v>
      </c>
      <c r="AY209" s="131">
        <f t="shared" si="361"/>
        <v>0</v>
      </c>
      <c r="AZ209" s="131">
        <f>SUM(AZ210:AZ215)</f>
        <v>0</v>
      </c>
      <c r="BA209" s="131">
        <f t="shared" si="361"/>
        <v>0</v>
      </c>
      <c r="BB209" s="131">
        <f>SUM(BB210:BB215)</f>
        <v>0</v>
      </c>
      <c r="BC209" s="131">
        <f t="shared" si="361"/>
        <v>0</v>
      </c>
      <c r="BD209" s="131">
        <f>SUM(BD210:BD215)</f>
        <v>0</v>
      </c>
      <c r="BE209" s="131">
        <f t="shared" ref="BE209:BO209" si="362">SUM(BE210:BE215)</f>
        <v>0</v>
      </c>
      <c r="BF209" s="131">
        <f>SUM(BF210:BF215)</f>
        <v>0</v>
      </c>
      <c r="BG209" s="131">
        <f t="shared" si="362"/>
        <v>4</v>
      </c>
      <c r="BH209" s="131">
        <f>SUM(BH210:BH215)</f>
        <v>74790.613333333327</v>
      </c>
      <c r="BI209" s="131">
        <f t="shared" si="362"/>
        <v>0</v>
      </c>
      <c r="BJ209" s="131">
        <f>SUM(BJ210:BJ215)</f>
        <v>0</v>
      </c>
      <c r="BK209" s="131">
        <f t="shared" si="362"/>
        <v>0</v>
      </c>
      <c r="BL209" s="131">
        <f>SUM(BL210:BL215)</f>
        <v>0</v>
      </c>
      <c r="BM209" s="131">
        <f t="shared" si="362"/>
        <v>0</v>
      </c>
      <c r="BN209" s="131">
        <f>SUM(BN210:BN215)</f>
        <v>0</v>
      </c>
      <c r="BO209" s="131">
        <f t="shared" si="362"/>
        <v>0</v>
      </c>
      <c r="BP209" s="131">
        <f>SUM(BP210:BP215)</f>
        <v>0</v>
      </c>
      <c r="BQ209" s="131">
        <f t="shared" ref="BQ209:DW209" si="363">SUM(BQ210:BQ215)</f>
        <v>0</v>
      </c>
      <c r="BR209" s="131">
        <f>SUM(BR210:BR215)</f>
        <v>0</v>
      </c>
      <c r="BS209" s="131">
        <f t="shared" si="363"/>
        <v>0</v>
      </c>
      <c r="BT209" s="131">
        <f>SUM(BT210:BT215)</f>
        <v>0</v>
      </c>
      <c r="BU209" s="131">
        <f t="shared" si="363"/>
        <v>0</v>
      </c>
      <c r="BV209" s="131">
        <f>SUM(BV210:BV215)</f>
        <v>0</v>
      </c>
      <c r="BW209" s="131">
        <f t="shared" si="363"/>
        <v>0</v>
      </c>
      <c r="BX209" s="131">
        <f>SUM(BX210:BX215)</f>
        <v>0</v>
      </c>
      <c r="BY209" s="131">
        <f t="shared" si="363"/>
        <v>3</v>
      </c>
      <c r="BZ209" s="131">
        <f>SUM(BZ210:BZ215)</f>
        <v>56092.959999999992</v>
      </c>
      <c r="CA209" s="131">
        <f t="shared" si="363"/>
        <v>0</v>
      </c>
      <c r="CB209" s="131">
        <f>SUM(CB210:CB215)</f>
        <v>0</v>
      </c>
      <c r="CC209" s="131">
        <f t="shared" si="363"/>
        <v>0</v>
      </c>
      <c r="CD209" s="131">
        <f t="shared" si="363"/>
        <v>0</v>
      </c>
      <c r="CE209" s="131">
        <f t="shared" si="363"/>
        <v>0</v>
      </c>
      <c r="CF209" s="131">
        <f t="shared" si="363"/>
        <v>0</v>
      </c>
      <c r="CG209" s="131">
        <f t="shared" si="363"/>
        <v>0</v>
      </c>
      <c r="CH209" s="131">
        <f t="shared" si="363"/>
        <v>0</v>
      </c>
      <c r="CI209" s="131">
        <f t="shared" si="363"/>
        <v>7</v>
      </c>
      <c r="CJ209" s="131">
        <f t="shared" si="363"/>
        <v>157060.288</v>
      </c>
      <c r="CK209" s="131">
        <f t="shared" si="363"/>
        <v>0</v>
      </c>
      <c r="CL209" s="131">
        <f t="shared" si="363"/>
        <v>0</v>
      </c>
      <c r="CM209" s="131">
        <f t="shared" si="363"/>
        <v>0</v>
      </c>
      <c r="CN209" s="131">
        <f t="shared" si="363"/>
        <v>0</v>
      </c>
      <c r="CO209" s="131">
        <f t="shared" si="363"/>
        <v>0</v>
      </c>
      <c r="CP209" s="131">
        <f t="shared" si="363"/>
        <v>0</v>
      </c>
      <c r="CQ209" s="131">
        <f t="shared" si="363"/>
        <v>0</v>
      </c>
      <c r="CR209" s="131">
        <f t="shared" si="363"/>
        <v>0</v>
      </c>
      <c r="CS209" s="131">
        <f t="shared" si="363"/>
        <v>15</v>
      </c>
      <c r="CT209" s="131">
        <f t="shared" si="363"/>
        <v>917119.89600000007</v>
      </c>
      <c r="CU209" s="131">
        <f t="shared" si="363"/>
        <v>0</v>
      </c>
      <c r="CV209" s="131">
        <f t="shared" si="363"/>
        <v>0</v>
      </c>
      <c r="CW209" s="131">
        <f t="shared" si="363"/>
        <v>0</v>
      </c>
      <c r="CX209" s="131">
        <f t="shared" si="363"/>
        <v>0</v>
      </c>
      <c r="CY209" s="131">
        <f t="shared" si="363"/>
        <v>0</v>
      </c>
      <c r="CZ209" s="131">
        <f t="shared" si="363"/>
        <v>0</v>
      </c>
      <c r="DA209" s="131">
        <f t="shared" si="363"/>
        <v>0</v>
      </c>
      <c r="DB209" s="131">
        <f t="shared" si="363"/>
        <v>0</v>
      </c>
      <c r="DC209" s="131">
        <f t="shared" si="363"/>
        <v>0</v>
      </c>
      <c r="DD209" s="131">
        <f t="shared" si="363"/>
        <v>0</v>
      </c>
      <c r="DE209" s="131">
        <f t="shared" si="363"/>
        <v>0</v>
      </c>
      <c r="DF209" s="131">
        <f t="shared" si="363"/>
        <v>0</v>
      </c>
      <c r="DG209" s="131">
        <f>SUM(DG210:DG215)</f>
        <v>1</v>
      </c>
      <c r="DH209" s="131">
        <f t="shared" si="363"/>
        <v>22437.183999999997</v>
      </c>
      <c r="DI209" s="131">
        <f>SUM(DI210:DI215)</f>
        <v>0</v>
      </c>
      <c r="DJ209" s="131">
        <f t="shared" si="363"/>
        <v>0</v>
      </c>
      <c r="DK209" s="131">
        <f>SUM(DK210:DK215)</f>
        <v>0</v>
      </c>
      <c r="DL209" s="131">
        <f t="shared" si="363"/>
        <v>0</v>
      </c>
      <c r="DM209" s="131">
        <f t="shared" si="363"/>
        <v>0</v>
      </c>
      <c r="DN209" s="131">
        <f>SUM(DN210:DN215)</f>
        <v>0</v>
      </c>
      <c r="DO209" s="131">
        <f t="shared" si="363"/>
        <v>0</v>
      </c>
      <c r="DP209" s="131">
        <f>SUM(DP210:DP215)</f>
        <v>0</v>
      </c>
      <c r="DQ209" s="131">
        <f t="shared" si="363"/>
        <v>0</v>
      </c>
      <c r="DR209" s="131">
        <f t="shared" si="363"/>
        <v>0</v>
      </c>
      <c r="DS209" s="131">
        <f t="shared" si="363"/>
        <v>0</v>
      </c>
      <c r="DT209" s="131">
        <f t="shared" si="363"/>
        <v>0</v>
      </c>
      <c r="DU209" s="131">
        <f t="shared" si="363"/>
        <v>0</v>
      </c>
      <c r="DV209" s="131">
        <f>SUM(DV210:DV215)</f>
        <v>0</v>
      </c>
      <c r="DW209" s="131">
        <f t="shared" si="363"/>
        <v>0</v>
      </c>
      <c r="DX209" s="131">
        <f>SUM(DX210:DX215)</f>
        <v>0</v>
      </c>
      <c r="DY209" s="131">
        <f t="shared" ref="DY209:EJ209" si="364">SUM(DY210:DY215)</f>
        <v>0</v>
      </c>
      <c r="DZ209" s="131">
        <f t="shared" si="364"/>
        <v>0</v>
      </c>
      <c r="EA209" s="131">
        <f t="shared" si="364"/>
        <v>0</v>
      </c>
      <c r="EB209" s="131">
        <f t="shared" si="364"/>
        <v>0</v>
      </c>
      <c r="EC209" s="131">
        <f t="shared" si="364"/>
        <v>0</v>
      </c>
      <c r="ED209" s="131">
        <f t="shared" si="364"/>
        <v>0</v>
      </c>
      <c r="EE209" s="131">
        <f t="shared" si="364"/>
        <v>0</v>
      </c>
      <c r="EF209" s="131">
        <f t="shared" si="364"/>
        <v>0</v>
      </c>
      <c r="EG209" s="131"/>
      <c r="EH209" s="131"/>
      <c r="EI209" s="131">
        <f t="shared" si="364"/>
        <v>201</v>
      </c>
      <c r="EJ209" s="131">
        <f t="shared" si="364"/>
        <v>10045314.253333334</v>
      </c>
    </row>
    <row r="210" spans="1:140" s="3" customFormat="1" ht="45" hidden="1" x14ac:dyDescent="0.25">
      <c r="A210" s="95"/>
      <c r="B210" s="132">
        <v>134</v>
      </c>
      <c r="C210" s="96" t="s">
        <v>579</v>
      </c>
      <c r="D210" s="184" t="s">
        <v>580</v>
      </c>
      <c r="E210" s="98">
        <v>16026</v>
      </c>
      <c r="F210" s="98">
        <v>16828</v>
      </c>
      <c r="G210" s="99">
        <v>0.8</v>
      </c>
      <c r="H210" s="100"/>
      <c r="I210" s="101">
        <v>1</v>
      </c>
      <c r="J210" s="102"/>
      <c r="K210" s="150">
        <v>1.4</v>
      </c>
      <c r="L210" s="150">
        <v>1.68</v>
      </c>
      <c r="M210" s="150">
        <v>2.23</v>
      </c>
      <c r="N210" s="153">
        <v>2.57</v>
      </c>
      <c r="O210" s="104"/>
      <c r="P210" s="105">
        <f t="shared" ref="P210:P215" si="365">(O210/12*2*$E210*$G210*$I210*$K210*P$10)+(O210/12*10*$F210*$G210*$I210*$K210*P$10)</f>
        <v>0</v>
      </c>
      <c r="Q210" s="154"/>
      <c r="R210" s="105">
        <f t="shared" ref="R210:R215" si="366">(Q210/12*2*$E210*$G210*$I210*$K210*R$10)+(Q210/12*10*$F210*$G210*$I210*$K210*R$10)</f>
        <v>0</v>
      </c>
      <c r="S210" s="106"/>
      <c r="T210" s="105">
        <f t="shared" ref="T210:T215" si="367">(S210/12*2*$E210*$G210*$I210*$K210*T$10)+(S210/12*10*$F210*$G210*$I210*$K210*T$10)</f>
        <v>0</v>
      </c>
      <c r="U210" s="104"/>
      <c r="V210" s="105">
        <f t="shared" ref="V210:V215" si="368">(U210/12*2*$E210*$G210*$I210*$K210*V$10)+(U210/12*10*$F210*$G210*$I210*$K210*V$10)</f>
        <v>0</v>
      </c>
      <c r="W210" s="104"/>
      <c r="X210" s="105">
        <f t="shared" ref="X210:X215" si="369">(W210/12*2*$E210*$G210*$I210*$K210*X$10)+(W210/12*10*$F210*$G210*$I210*$K210*X$10)</f>
        <v>0</v>
      </c>
      <c r="Y210" s="104"/>
      <c r="Z210" s="105">
        <f t="shared" ref="Z210:Z215" si="370">(Y210/12*2*$E210*$G210*$I210*$K210*Z$10)+(Y210/12*10*$F210*$G210*$I210*$K210*Z$10)</f>
        <v>0</v>
      </c>
      <c r="AA210" s="106"/>
      <c r="AB210" s="105">
        <f t="shared" ref="AB210:AB215" si="371">(AA210/12*2*$E210*$G210*$I210*$K210*AB$10)+(AA210/12*10*$F210*$G210*$I210*$K210*AB$10)</f>
        <v>0</v>
      </c>
      <c r="AC210" s="106">
        <v>10</v>
      </c>
      <c r="AD210" s="105">
        <f t="shared" ref="AD210:AD215" si="372">(AC210/12*2*$E210*$G210*$I210*$K210*AD$10)+(AC210/12*10*$F210*$G210*$I210*$K210*AD$10)</f>
        <v>186976.53333333333</v>
      </c>
      <c r="AE210" s="106"/>
      <c r="AF210" s="106">
        <f t="shared" ref="AF210:AF215" si="373">SUM(AE210/12*2*$E210*$G210*$I210*$L210*$AF$10)+(AE210/12*10*$F210*$G210*$I210*$L210*$AF$10)</f>
        <v>0</v>
      </c>
      <c r="AG210" s="106"/>
      <c r="AH210" s="107">
        <f t="shared" ref="AH210:AH215" si="374">SUM(AG210/12*2*$E210*$G210*$I210*$L210*$AH$10)+(AG210/12*10*$F210*$G210*$I210*$L210*$AH$10)</f>
        <v>0</v>
      </c>
      <c r="AI210" s="104"/>
      <c r="AJ210" s="105">
        <f t="shared" ref="AJ210:AJ215" si="375">(AI210/12*2*$E210*$G210*$I210*$K210*AJ$10)+(AI210/12*10*$F210*$G210*$I210*$K210*AJ$10)</f>
        <v>0</v>
      </c>
      <c r="AK210" s="104"/>
      <c r="AL210" s="105">
        <f t="shared" ref="AL210:AL215" si="376">(AK210/12*2*$E210*$G210*$I210*$K210*AL$10)+(AK210/12*10*$F210*$G210*$I210*$K210*AL$10)</f>
        <v>0</v>
      </c>
      <c r="AM210" s="104"/>
      <c r="AN210" s="105">
        <f t="shared" ref="AN210:AN215" si="377">(AM210/12*2*$E210*$G210*$I210*$K210*AN$10)+(AM210/12*10*$F210*$G210*$I210*$K210*AN$10)</f>
        <v>0</v>
      </c>
      <c r="AO210" s="104"/>
      <c r="AP210" s="105">
        <f t="shared" ref="AP210:AP215" si="378">(AO210/12*2*$E210*$G210*$I210*$K210*AP$10)+(AO210/12*10*$F210*$G210*$I210*$K210*AP$10)</f>
        <v>0</v>
      </c>
      <c r="AQ210" s="104">
        <v>10</v>
      </c>
      <c r="AR210" s="105">
        <f t="shared" ref="AR210:AR215" si="379">(AQ210/12*2*$E210*$G210*$I210*$K210*AR$10)+(AQ210/12*10*$F210*$G210*$I210*$K210*AR$10)</f>
        <v>186976.53333333333</v>
      </c>
      <c r="AS210" s="104"/>
      <c r="AT210" s="105">
        <f t="shared" ref="AT210:AT215" si="380">(AS210/12*2*$E210*$G210*$I210*$K210*AT$10)+(AS210/12*10*$F210*$G210*$I210*$K210*AT$10)</f>
        <v>0</v>
      </c>
      <c r="AU210" s="104"/>
      <c r="AV210" s="105">
        <f t="shared" ref="AV210:AV215" si="381">(AU210/12*2*$E210*$G210*$I210*$K210*AV$10)+(AU210/12*10*$F210*$G210*$I210*$K210*AV$10)</f>
        <v>0</v>
      </c>
      <c r="AW210" s="104"/>
      <c r="AX210" s="105">
        <f t="shared" ref="AX210:AX215" si="382">(AW210/12*2*$E210*$G210*$I210*$K210*AX$10)+(AW210/12*10*$F210*$G210*$I210*$K210*AX$10)</f>
        <v>0</v>
      </c>
      <c r="AY210" s="104"/>
      <c r="AZ210" s="105">
        <f t="shared" ref="AZ210:AZ215" si="383">(AY210/12*2*$E210*$G210*$I210*$K210*AZ$10)+(AY210/12*10*$F210*$G210*$I210*$K210*AZ$10)</f>
        <v>0</v>
      </c>
      <c r="BA210" s="104"/>
      <c r="BB210" s="105">
        <f t="shared" ref="BB210:BB215" si="384">(BA210/12*2*$E210*$G210*$I210*$K210*BB$10)+(BA210/12*10*$F210*$G210*$I210*$K210*BB$10)</f>
        <v>0</v>
      </c>
      <c r="BC210" s="104"/>
      <c r="BD210" s="105">
        <f t="shared" ref="BD210:BD215" si="385">(BC210/12*2*$E210*$G210*$I210*$K210*BD$10)+(BC210/12*10*$F210*$G210*$I210*$K210*BD$10)</f>
        <v>0</v>
      </c>
      <c r="BE210" s="104"/>
      <c r="BF210" s="105">
        <f t="shared" ref="BF210:BF215" si="386">(BE210/12*2*$E210*$G210*$I210*$K210*BF$10)+(BE210/12*10*$F210*$G210*$I210*$K210*BF$10)</f>
        <v>0</v>
      </c>
      <c r="BG210" s="104">
        <v>4</v>
      </c>
      <c r="BH210" s="105">
        <f t="shared" ref="BH210:BH215" si="387">(BG210/12*2*$E210*$G210*$I210*$K210*BH$10)+(BG210/12*10*$F210*$G210*$I210*$K210*BH$10)</f>
        <v>74790.613333333327</v>
      </c>
      <c r="BI210" s="104"/>
      <c r="BJ210" s="105">
        <f t="shared" ref="BJ210:BJ215" si="388">(BI210/12*2*$E210*$G210*$I210*$K210*BJ$10)+(BI210/12*10*$F210*$G210*$I210*$K210*BJ$10)</f>
        <v>0</v>
      </c>
      <c r="BK210" s="104"/>
      <c r="BL210" s="105">
        <f t="shared" ref="BL210:BL215" si="389">(BK210/12*2*$E210*$G210*$I210*$K210*BL$10)+(BK210/12*10*$F210*$G210*$I210*$K210*BL$10)</f>
        <v>0</v>
      </c>
      <c r="BM210" s="104"/>
      <c r="BN210" s="105">
        <f t="shared" ref="BN210:BN215" si="390">(BM210/12*2*$E210*$G210*$I210*$K210*BN$10)+(BM210/12*10*$F210*$G210*$I210*$K210*BN$10)</f>
        <v>0</v>
      </c>
      <c r="BO210" s="109"/>
      <c r="BP210" s="105">
        <f t="shared" ref="BP210:BP215" si="391">(BO210/12*2*$E210*$G210*$I210*$K210*BP$10)+(BO210/12*10*$F210*$G210*$I210*$K210*BP$10)</f>
        <v>0</v>
      </c>
      <c r="BQ210" s="104"/>
      <c r="BR210" s="105">
        <f t="shared" ref="BR210:BR215" si="392">(BQ210/12*2*$E210*$G210*$I210*$K210*BR$10)+(BQ210/12*10*$F210*$G210*$I210*$K210*BR$10)</f>
        <v>0</v>
      </c>
      <c r="BS210" s="106"/>
      <c r="BT210" s="105">
        <f t="shared" ref="BT210:BT215" si="393">(BS210/12*2*$E210*$G210*$I210*$K210*BT$10)+(BS210/12*10*$F210*$G210*$I210*$K210*BT$10)</f>
        <v>0</v>
      </c>
      <c r="BU210" s="104"/>
      <c r="BV210" s="105">
        <f t="shared" ref="BV210:BV215" si="394">(BU210/12*2*$E210*$G210*$I210*$K210*BV$10)+(BU210/12*10*$F210*$G210*$I210*$K210*BV$10)</f>
        <v>0</v>
      </c>
      <c r="BW210" s="104"/>
      <c r="BX210" s="105">
        <f t="shared" ref="BX210:BX215" si="395">(BW210/12*2*$E210*$G210*$I210*$K210*BX$10)+(BW210/12*10*$F210*$G210*$I210*$K210*BX$10)</f>
        <v>0</v>
      </c>
      <c r="BY210" s="104">
        <v>3</v>
      </c>
      <c r="BZ210" s="105">
        <f t="shared" ref="BZ210:BZ215" si="396">(BY210/12*2*$E210*$G210*$I210*$K210*BZ$10)+(BY210/12*10*$F210*$G210*$I210*$K210*BZ$10)</f>
        <v>56092.959999999992</v>
      </c>
      <c r="CA210" s="104"/>
      <c r="CB210" s="105">
        <f t="shared" ref="CB210:CB215" si="397">(CA210/12*2*$E210*$G210*$I210*$K210*CB$10)+(CA210/12*10*$F210*$G210*$I210*$K210*CB$10)</f>
        <v>0</v>
      </c>
      <c r="CC210" s="106"/>
      <c r="CD210" s="107">
        <f t="shared" ref="CD210:CD215" si="398">SUM(CC210/12*2*$E210*$G210*$I210*$L210*CD$10)+(CC210/12*10*$F210*$G210*$I210*$L210*$CD$10)</f>
        <v>0</v>
      </c>
      <c r="CE210" s="104"/>
      <c r="CF210" s="107">
        <f t="shared" ref="CF210:CF215" si="399">SUM(CE210/12*2*$E210*$G210*$I210*$L210*CF$10)+(CE210/12*10*$F210*$G210*$I210*$L210*CF$10)</f>
        <v>0</v>
      </c>
      <c r="CG210" s="106"/>
      <c r="CH210" s="107">
        <f t="shared" ref="CH210:CH215" si="400">SUM(CG210/12*2*$E210*$G210*$I210*$L210*CH$10)+(CG210/12*10*$F210*$G210*$I210*$L210*CH$10)</f>
        <v>0</v>
      </c>
      <c r="CI210" s="106">
        <v>7</v>
      </c>
      <c r="CJ210" s="107">
        <f t="shared" ref="CJ210:CJ215" si="401">SUM(CI210/12*2*$E210*$G210*$I210*$L210*CJ$10)+(CI210/12*10*$F210*$G210*$I210*$L210*CJ$10)</f>
        <v>157060.288</v>
      </c>
      <c r="CK210" s="106"/>
      <c r="CL210" s="107">
        <f t="shared" ref="CL210:CL215" si="402">SUM(CK210/12*2*$E210*$G210*$I210*$L210*CL$10)+(CK210/12*10*$F210*$G210*$I210*$L210*CL$10)</f>
        <v>0</v>
      </c>
      <c r="CM210" s="104"/>
      <c r="CN210" s="107">
        <f t="shared" ref="CN210:CN215" si="403">SUM(CM210/12*2*$E210*$G210*$I210*$L210*CN$10)+(CM210/12*10*$F210*$G210*$I210*$L210*CN$10)</f>
        <v>0</v>
      </c>
      <c r="CO210" s="104"/>
      <c r="CP210" s="107">
        <f t="shared" ref="CP210:CP215" si="404">SUM(CO210/12*2*$E210*$G210*$I210*$L210*CP$10)+(CO210/12*10*$F210*$G210*$I210*$L210*CP$10)</f>
        <v>0</v>
      </c>
      <c r="CQ210" s="106"/>
      <c r="CR210" s="107">
        <f t="shared" ref="CR210:CR215" si="405">SUM(CQ210/12*2*$E210*$G210*$I210*$L210*CR$10)+(CQ210/12*10*$F210*$G210*$I210*$L210*CR$10)</f>
        <v>0</v>
      </c>
      <c r="CS210" s="104"/>
      <c r="CT210" s="107">
        <f t="shared" ref="CT210:CT215" si="406">SUM(CS210/12*2*$E210*$G210*$I210*$L210*CT$10)+(CS210/12*10*$F210*$G210*$I210*$L210*CT$10)</f>
        <v>0</v>
      </c>
      <c r="CU210" s="104"/>
      <c r="CV210" s="107">
        <f t="shared" ref="CV210:CV215" si="407">SUM(CU210/12*2*$E210*$G210*$I210*$L210*CV$10)+(CU210/12*10*$F210*$G210*$I210*$L210*CV$10)</f>
        <v>0</v>
      </c>
      <c r="CW210" s="104"/>
      <c r="CX210" s="107">
        <f t="shared" ref="CX210:CX215" si="408">SUM(CW210/12*2*$E210*$G210*$I210*$L210*CX$10)+(CW210/12*10*$F210*$G210*$I210*$L210*CX$10)</f>
        <v>0</v>
      </c>
      <c r="CY210" s="104"/>
      <c r="CZ210" s="107">
        <f t="shared" ref="CZ210:CZ215" si="409">SUM(CY210/12*2*$E210*$G210*$I210*$L210*CZ$10)+(CY210/12*10*$F210*$G210*$I210*$L210*CZ$10)</f>
        <v>0</v>
      </c>
      <c r="DA210" s="104"/>
      <c r="DB210" s="107">
        <f t="shared" ref="DB210:DB215" si="410">SUM(DA210/12*2*$E210*$G210*$I210*$L210*DB$10)+(DA210/12*10*$F210*$G210*$I210*$L210*DB$10)</f>
        <v>0</v>
      </c>
      <c r="DC210" s="104"/>
      <c r="DD210" s="107">
        <f t="shared" ref="DD210:DD215" si="411">SUM(DC210/12*2*$E210*$G210*$I210*$L210*DD$10)+(DC210/12*10*$F210*$G210*$I210*$L210*DD$10)</f>
        <v>0</v>
      </c>
      <c r="DE210" s="104"/>
      <c r="DF210" s="106">
        <f t="shared" ref="DF210:DF215" si="412">SUM(DE210/12*2*$E210*$G210*$I210*$L210*DF$10)+(DE210/12*10*$F210*$G210*$I210*$L210*DF$10)</f>
        <v>0</v>
      </c>
      <c r="DG210" s="104">
        <v>1</v>
      </c>
      <c r="DH210" s="107">
        <f t="shared" ref="DH210:DH215" si="413">SUM(DG210/12*2*$E210*$G210*$I210*$L210*DH$10)+(DG210/12*10*$F210*$G210*$I210*$L210*DH$10)</f>
        <v>22437.183999999997</v>
      </c>
      <c r="DI210" s="104"/>
      <c r="DJ210" s="107">
        <f t="shared" ref="DJ210:DJ215" si="414">SUM(DI210/12*2*$E210*$G210*$I210*$M210*DJ$10)+(DI210/12*10*$F210*$G210*$I210*$M210*DJ$10)</f>
        <v>0</v>
      </c>
      <c r="DK210" s="104"/>
      <c r="DL210" s="107">
        <f t="shared" ref="DL210:DL215" si="415">SUM(DK210/12*2*$E210*$G210*$I210*$N210*DL$10)+(DK210/12*10*$F210*$G210*$I210*$N210*DL$10)</f>
        <v>0</v>
      </c>
      <c r="DM210" s="104"/>
      <c r="DN210" s="105">
        <f t="shared" ref="DN210:DN215" si="416">(DM210/12*2*$E210*$G210*$I210*$K210*DN$10)+(DM210/12*10*$F210*$G210*$I210*$K210*DN$10)</f>
        <v>0</v>
      </c>
      <c r="DO210" s="104"/>
      <c r="DP210" s="105">
        <f t="shared" ref="DP210:DP215" si="417">(DO210/12*2*$E210*$G210*$I210*$K210*DP$10)+(DO210/12*10*$F210*$G210*$I210*$K210*DP$10)</f>
        <v>0</v>
      </c>
      <c r="DQ210" s="104"/>
      <c r="DR210" s="107">
        <f t="shared" ref="DR210:DR215" si="418">SUM(DQ210/12*2*$E210*$G210*$I210)+(DQ210/12*10*$F210*$G210*$I210)</f>
        <v>0</v>
      </c>
      <c r="DS210" s="104"/>
      <c r="DT210" s="106"/>
      <c r="DU210" s="104"/>
      <c r="DV210" s="105">
        <f t="shared" ref="DV210:DV215" si="419">(DU210/12*2*$E210*$G210*$I210*$K210*DV$10)+(DU210/12*10*$F210*$G210*$I210*$K210*DV$10)</f>
        <v>0</v>
      </c>
      <c r="DW210" s="104"/>
      <c r="DX210" s="105">
        <f t="shared" ref="DX210:DX215" si="420">(DW210/12*2*$E210*$G210*$I210*$K210*DX$10)+(DW210/12*10*$F210*$G210*$I210*$K210*DX$10)</f>
        <v>0</v>
      </c>
      <c r="DY210" s="104"/>
      <c r="DZ210" s="106"/>
      <c r="EA210" s="110"/>
      <c r="EB210" s="110"/>
      <c r="EC210" s="104"/>
      <c r="ED210" s="106"/>
      <c r="EE210" s="104"/>
      <c r="EF210" s="104"/>
      <c r="EG210" s="104"/>
      <c r="EH210" s="111">
        <f t="shared" ref="EH210:EH215" si="421">(EG210/12*2*$E210*$G210*$I210*$K210)+(EG210/12*10*$F210*$G210*$I210*$K210)</f>
        <v>0</v>
      </c>
      <c r="EI210" s="112">
        <f t="shared" ref="EI210:EJ215" si="422">SUM(O210,Q210,S210,U210,W210,Y210,AA210,AC210,AE210,AG210,AI210,AK210,AM210,AO210,AQ210,AS210,AU210,AW210,AY210,BA210,BC210,BE210,BG210,BI210,BK210,BM210,BO210,BQ210,BS210,BU210,BW210,BY210,CA210,CC210,CE210,CG210,CI210,CK210,CM210,CO210,CQ210,CS210,CU210,CW210,CY210,DA210,DC210,DE210,DG210,DI210,DK210,DM210,DO210,DQ210,DS210,DU210,DW210,DY210,EA210,EC210,EE210)</f>
        <v>35</v>
      </c>
      <c r="EJ210" s="112">
        <f t="shared" si="422"/>
        <v>684334.11200000008</v>
      </c>
    </row>
    <row r="211" spans="1:140" s="3" customFormat="1" ht="30" hidden="1" customHeight="1" x14ac:dyDescent="0.25">
      <c r="A211" s="95"/>
      <c r="B211" s="132">
        <v>135</v>
      </c>
      <c r="C211" s="96" t="s">
        <v>581</v>
      </c>
      <c r="D211" s="186" t="s">
        <v>582</v>
      </c>
      <c r="E211" s="98">
        <v>16026</v>
      </c>
      <c r="F211" s="98">
        <v>16828</v>
      </c>
      <c r="G211" s="99">
        <v>2.1800000000000002</v>
      </c>
      <c r="H211" s="100"/>
      <c r="I211" s="101">
        <v>1</v>
      </c>
      <c r="J211" s="102"/>
      <c r="K211" s="150">
        <v>1.4</v>
      </c>
      <c r="L211" s="150">
        <v>1.68</v>
      </c>
      <c r="M211" s="150">
        <v>2.23</v>
      </c>
      <c r="N211" s="153">
        <v>2.57</v>
      </c>
      <c r="O211" s="104"/>
      <c r="P211" s="105">
        <f t="shared" si="365"/>
        <v>0</v>
      </c>
      <c r="Q211" s="154"/>
      <c r="R211" s="105">
        <f t="shared" si="366"/>
        <v>0</v>
      </c>
      <c r="S211" s="106"/>
      <c r="T211" s="105">
        <f t="shared" si="367"/>
        <v>0</v>
      </c>
      <c r="U211" s="104"/>
      <c r="V211" s="105">
        <f t="shared" si="368"/>
        <v>0</v>
      </c>
      <c r="W211" s="104"/>
      <c r="X211" s="105">
        <f t="shared" si="369"/>
        <v>0</v>
      </c>
      <c r="Y211" s="104"/>
      <c r="Z211" s="105">
        <f t="shared" si="370"/>
        <v>0</v>
      </c>
      <c r="AA211" s="106">
        <v>8</v>
      </c>
      <c r="AB211" s="105">
        <f t="shared" si="371"/>
        <v>407608.84266666661</v>
      </c>
      <c r="AC211" s="106"/>
      <c r="AD211" s="105">
        <f t="shared" si="372"/>
        <v>0</v>
      </c>
      <c r="AE211" s="106"/>
      <c r="AF211" s="106">
        <f t="shared" si="373"/>
        <v>0</v>
      </c>
      <c r="AG211" s="106"/>
      <c r="AH211" s="107">
        <f t="shared" si="374"/>
        <v>0</v>
      </c>
      <c r="AI211" s="104">
        <v>12</v>
      </c>
      <c r="AJ211" s="105">
        <f t="shared" si="375"/>
        <v>611413.26399999997</v>
      </c>
      <c r="AK211" s="104"/>
      <c r="AL211" s="105">
        <f t="shared" si="376"/>
        <v>0</v>
      </c>
      <c r="AM211" s="159"/>
      <c r="AN211" s="105">
        <f t="shared" si="377"/>
        <v>0</v>
      </c>
      <c r="AO211" s="104"/>
      <c r="AP211" s="105">
        <f t="shared" si="378"/>
        <v>0</v>
      </c>
      <c r="AQ211" s="104">
        <v>5</v>
      </c>
      <c r="AR211" s="105">
        <f t="shared" si="379"/>
        <v>254755.52666666667</v>
      </c>
      <c r="AS211" s="104"/>
      <c r="AT211" s="105">
        <f t="shared" si="380"/>
        <v>0</v>
      </c>
      <c r="AU211" s="104"/>
      <c r="AV211" s="105">
        <f t="shared" si="381"/>
        <v>0</v>
      </c>
      <c r="AW211" s="104"/>
      <c r="AX211" s="105">
        <f t="shared" si="382"/>
        <v>0</v>
      </c>
      <c r="AY211" s="104"/>
      <c r="AZ211" s="105">
        <f t="shared" si="383"/>
        <v>0</v>
      </c>
      <c r="BA211" s="104"/>
      <c r="BB211" s="105">
        <f t="shared" si="384"/>
        <v>0</v>
      </c>
      <c r="BC211" s="104"/>
      <c r="BD211" s="105">
        <f t="shared" si="385"/>
        <v>0</v>
      </c>
      <c r="BE211" s="104"/>
      <c r="BF211" s="105">
        <f t="shared" si="386"/>
        <v>0</v>
      </c>
      <c r="BG211" s="104"/>
      <c r="BH211" s="105">
        <f t="shared" si="387"/>
        <v>0</v>
      </c>
      <c r="BI211" s="104"/>
      <c r="BJ211" s="105">
        <f t="shared" si="388"/>
        <v>0</v>
      </c>
      <c r="BK211" s="104"/>
      <c r="BL211" s="105">
        <f t="shared" si="389"/>
        <v>0</v>
      </c>
      <c r="BM211" s="104"/>
      <c r="BN211" s="105">
        <f t="shared" si="390"/>
        <v>0</v>
      </c>
      <c r="BO211" s="109"/>
      <c r="BP211" s="105">
        <f t="shared" si="391"/>
        <v>0</v>
      </c>
      <c r="BQ211" s="104"/>
      <c r="BR211" s="105">
        <f t="shared" si="392"/>
        <v>0</v>
      </c>
      <c r="BS211" s="106"/>
      <c r="BT211" s="105">
        <f t="shared" si="393"/>
        <v>0</v>
      </c>
      <c r="BU211" s="104"/>
      <c r="BV211" s="105">
        <f t="shared" si="394"/>
        <v>0</v>
      </c>
      <c r="BW211" s="104"/>
      <c r="BX211" s="105">
        <f t="shared" si="395"/>
        <v>0</v>
      </c>
      <c r="BY211" s="104"/>
      <c r="BZ211" s="105">
        <f t="shared" si="396"/>
        <v>0</v>
      </c>
      <c r="CA211" s="104"/>
      <c r="CB211" s="105">
        <f t="shared" si="397"/>
        <v>0</v>
      </c>
      <c r="CC211" s="106"/>
      <c r="CD211" s="107">
        <f t="shared" si="398"/>
        <v>0</v>
      </c>
      <c r="CE211" s="104"/>
      <c r="CF211" s="107">
        <f t="shared" si="399"/>
        <v>0</v>
      </c>
      <c r="CG211" s="106"/>
      <c r="CH211" s="107">
        <f t="shared" si="400"/>
        <v>0</v>
      </c>
      <c r="CI211" s="106"/>
      <c r="CJ211" s="107">
        <f t="shared" si="401"/>
        <v>0</v>
      </c>
      <c r="CK211" s="106"/>
      <c r="CL211" s="107">
        <f t="shared" si="402"/>
        <v>0</v>
      </c>
      <c r="CM211" s="104"/>
      <c r="CN211" s="107">
        <f t="shared" si="403"/>
        <v>0</v>
      </c>
      <c r="CO211" s="104"/>
      <c r="CP211" s="107">
        <f t="shared" si="404"/>
        <v>0</v>
      </c>
      <c r="CQ211" s="106"/>
      <c r="CR211" s="107">
        <f t="shared" si="405"/>
        <v>0</v>
      </c>
      <c r="CS211" s="104">
        <v>15</v>
      </c>
      <c r="CT211" s="107">
        <f t="shared" si="406"/>
        <v>917119.89600000007</v>
      </c>
      <c r="CU211" s="104"/>
      <c r="CV211" s="107">
        <f t="shared" si="407"/>
        <v>0</v>
      </c>
      <c r="CW211" s="104"/>
      <c r="CX211" s="107">
        <f t="shared" si="408"/>
        <v>0</v>
      </c>
      <c r="CY211" s="104"/>
      <c r="CZ211" s="107">
        <f t="shared" si="409"/>
        <v>0</v>
      </c>
      <c r="DA211" s="104"/>
      <c r="DB211" s="107">
        <f t="shared" si="410"/>
        <v>0</v>
      </c>
      <c r="DC211" s="104"/>
      <c r="DD211" s="107">
        <f t="shared" si="411"/>
        <v>0</v>
      </c>
      <c r="DE211" s="104"/>
      <c r="DF211" s="106">
        <f t="shared" si="412"/>
        <v>0</v>
      </c>
      <c r="DG211" s="104"/>
      <c r="DH211" s="107">
        <f t="shared" si="413"/>
        <v>0</v>
      </c>
      <c r="DI211" s="104"/>
      <c r="DJ211" s="107">
        <f t="shared" si="414"/>
        <v>0</v>
      </c>
      <c r="DK211" s="104"/>
      <c r="DL211" s="107">
        <f t="shared" si="415"/>
        <v>0</v>
      </c>
      <c r="DM211" s="104"/>
      <c r="DN211" s="105">
        <f t="shared" si="416"/>
        <v>0</v>
      </c>
      <c r="DO211" s="104"/>
      <c r="DP211" s="105">
        <f t="shared" si="417"/>
        <v>0</v>
      </c>
      <c r="DQ211" s="104"/>
      <c r="DR211" s="107">
        <f t="shared" si="418"/>
        <v>0</v>
      </c>
      <c r="DS211" s="104"/>
      <c r="DT211" s="106"/>
      <c r="DU211" s="104"/>
      <c r="DV211" s="105">
        <f t="shared" si="419"/>
        <v>0</v>
      </c>
      <c r="DW211" s="104"/>
      <c r="DX211" s="105">
        <f t="shared" si="420"/>
        <v>0</v>
      </c>
      <c r="DY211" s="104"/>
      <c r="DZ211" s="106"/>
      <c r="EA211" s="110"/>
      <c r="EB211" s="110"/>
      <c r="EC211" s="104"/>
      <c r="ED211" s="106"/>
      <c r="EE211" s="104"/>
      <c r="EF211" s="104"/>
      <c r="EG211" s="104"/>
      <c r="EH211" s="111">
        <f t="shared" si="421"/>
        <v>0</v>
      </c>
      <c r="EI211" s="112">
        <f t="shared" si="422"/>
        <v>40</v>
      </c>
      <c r="EJ211" s="112">
        <f t="shared" si="422"/>
        <v>2190897.5293333335</v>
      </c>
    </row>
    <row r="212" spans="1:140" s="160" customFormat="1" ht="30" hidden="1" customHeight="1" x14ac:dyDescent="0.25">
      <c r="A212" s="95"/>
      <c r="B212" s="132">
        <v>136</v>
      </c>
      <c r="C212" s="96" t="s">
        <v>583</v>
      </c>
      <c r="D212" s="186" t="s">
        <v>584</v>
      </c>
      <c r="E212" s="98">
        <v>16026</v>
      </c>
      <c r="F212" s="98">
        <v>16828</v>
      </c>
      <c r="G212" s="99">
        <v>2.58</v>
      </c>
      <c r="H212" s="100"/>
      <c r="I212" s="101">
        <v>1</v>
      </c>
      <c r="J212" s="102"/>
      <c r="K212" s="150">
        <v>1.4</v>
      </c>
      <c r="L212" s="150">
        <v>1.68</v>
      </c>
      <c r="M212" s="150">
        <v>2.23</v>
      </c>
      <c r="N212" s="153">
        <v>2.57</v>
      </c>
      <c r="O212" s="104"/>
      <c r="P212" s="105">
        <f t="shared" si="365"/>
        <v>0</v>
      </c>
      <c r="Q212" s="154"/>
      <c r="R212" s="105">
        <f t="shared" si="366"/>
        <v>0</v>
      </c>
      <c r="S212" s="106"/>
      <c r="T212" s="105">
        <f t="shared" si="367"/>
        <v>0</v>
      </c>
      <c r="U212" s="104"/>
      <c r="V212" s="105">
        <f t="shared" si="368"/>
        <v>0</v>
      </c>
      <c r="W212" s="104"/>
      <c r="X212" s="105">
        <f t="shared" si="369"/>
        <v>0</v>
      </c>
      <c r="Y212" s="104"/>
      <c r="Z212" s="105">
        <f t="shared" si="370"/>
        <v>0</v>
      </c>
      <c r="AA212" s="106"/>
      <c r="AB212" s="105">
        <f t="shared" si="371"/>
        <v>0</v>
      </c>
      <c r="AC212" s="106"/>
      <c r="AD212" s="105">
        <f t="shared" si="372"/>
        <v>0</v>
      </c>
      <c r="AE212" s="106"/>
      <c r="AF212" s="106">
        <f t="shared" si="373"/>
        <v>0</v>
      </c>
      <c r="AG212" s="106"/>
      <c r="AH212" s="107">
        <f t="shared" si="374"/>
        <v>0</v>
      </c>
      <c r="AI212" s="104"/>
      <c r="AJ212" s="105">
        <f t="shared" si="375"/>
        <v>0</v>
      </c>
      <c r="AK212" s="104"/>
      <c r="AL212" s="105">
        <f t="shared" si="376"/>
        <v>0</v>
      </c>
      <c r="AM212" s="159"/>
      <c r="AN212" s="105">
        <f t="shared" si="377"/>
        <v>0</v>
      </c>
      <c r="AO212" s="104"/>
      <c r="AP212" s="105">
        <f t="shared" si="378"/>
        <v>0</v>
      </c>
      <c r="AQ212" s="104">
        <v>96</v>
      </c>
      <c r="AR212" s="105">
        <f t="shared" si="379"/>
        <v>5788793.4720000001</v>
      </c>
      <c r="AS212" s="104"/>
      <c r="AT212" s="105">
        <f t="shared" si="380"/>
        <v>0</v>
      </c>
      <c r="AU212" s="104"/>
      <c r="AV212" s="105">
        <f t="shared" si="381"/>
        <v>0</v>
      </c>
      <c r="AW212" s="104"/>
      <c r="AX212" s="105">
        <f t="shared" si="382"/>
        <v>0</v>
      </c>
      <c r="AY212" s="104"/>
      <c r="AZ212" s="105">
        <f t="shared" si="383"/>
        <v>0</v>
      </c>
      <c r="BA212" s="104"/>
      <c r="BB212" s="105">
        <f t="shared" si="384"/>
        <v>0</v>
      </c>
      <c r="BC212" s="104"/>
      <c r="BD212" s="105">
        <f t="shared" si="385"/>
        <v>0</v>
      </c>
      <c r="BE212" s="104"/>
      <c r="BF212" s="105">
        <f t="shared" si="386"/>
        <v>0</v>
      </c>
      <c r="BG212" s="104"/>
      <c r="BH212" s="105">
        <f t="shared" si="387"/>
        <v>0</v>
      </c>
      <c r="BI212" s="104"/>
      <c r="BJ212" s="105">
        <f t="shared" si="388"/>
        <v>0</v>
      </c>
      <c r="BK212" s="104"/>
      <c r="BL212" s="105">
        <f t="shared" si="389"/>
        <v>0</v>
      </c>
      <c r="BM212" s="104"/>
      <c r="BN212" s="105">
        <f t="shared" si="390"/>
        <v>0</v>
      </c>
      <c r="BO212" s="109"/>
      <c r="BP212" s="105">
        <f t="shared" si="391"/>
        <v>0</v>
      </c>
      <c r="BQ212" s="104"/>
      <c r="BR212" s="105">
        <f t="shared" si="392"/>
        <v>0</v>
      </c>
      <c r="BS212" s="106"/>
      <c r="BT212" s="105">
        <f t="shared" si="393"/>
        <v>0</v>
      </c>
      <c r="BU212" s="104"/>
      <c r="BV212" s="105">
        <f t="shared" si="394"/>
        <v>0</v>
      </c>
      <c r="BW212" s="104"/>
      <c r="BX212" s="105">
        <f t="shared" si="395"/>
        <v>0</v>
      </c>
      <c r="BY212" s="104"/>
      <c r="BZ212" s="105">
        <f t="shared" si="396"/>
        <v>0</v>
      </c>
      <c r="CA212" s="125"/>
      <c r="CB212" s="105">
        <f t="shared" si="397"/>
        <v>0</v>
      </c>
      <c r="CC212" s="106"/>
      <c r="CD212" s="107">
        <f t="shared" si="398"/>
        <v>0</v>
      </c>
      <c r="CE212" s="104"/>
      <c r="CF212" s="107">
        <f t="shared" si="399"/>
        <v>0</v>
      </c>
      <c r="CG212" s="106"/>
      <c r="CH212" s="107">
        <f t="shared" si="400"/>
        <v>0</v>
      </c>
      <c r="CI212" s="106"/>
      <c r="CJ212" s="107">
        <f t="shared" si="401"/>
        <v>0</v>
      </c>
      <c r="CK212" s="106"/>
      <c r="CL212" s="107">
        <f t="shared" si="402"/>
        <v>0</v>
      </c>
      <c r="CM212" s="104"/>
      <c r="CN212" s="107">
        <f t="shared" si="403"/>
        <v>0</v>
      </c>
      <c r="CO212" s="104"/>
      <c r="CP212" s="107">
        <f t="shared" si="404"/>
        <v>0</v>
      </c>
      <c r="CQ212" s="106"/>
      <c r="CR212" s="107">
        <f t="shared" si="405"/>
        <v>0</v>
      </c>
      <c r="CS212" s="104"/>
      <c r="CT212" s="107">
        <f t="shared" si="406"/>
        <v>0</v>
      </c>
      <c r="CU212" s="104"/>
      <c r="CV212" s="107">
        <f t="shared" si="407"/>
        <v>0</v>
      </c>
      <c r="CW212" s="104"/>
      <c r="CX212" s="107">
        <f t="shared" si="408"/>
        <v>0</v>
      </c>
      <c r="CY212" s="104"/>
      <c r="CZ212" s="107">
        <f t="shared" si="409"/>
        <v>0</v>
      </c>
      <c r="DA212" s="104"/>
      <c r="DB212" s="107">
        <f t="shared" si="410"/>
        <v>0</v>
      </c>
      <c r="DC212" s="104"/>
      <c r="DD212" s="107">
        <f t="shared" si="411"/>
        <v>0</v>
      </c>
      <c r="DE212" s="104"/>
      <c r="DF212" s="106">
        <f t="shared" si="412"/>
        <v>0</v>
      </c>
      <c r="DG212" s="104"/>
      <c r="DH212" s="107">
        <f t="shared" si="413"/>
        <v>0</v>
      </c>
      <c r="DI212" s="104"/>
      <c r="DJ212" s="107">
        <f t="shared" si="414"/>
        <v>0</v>
      </c>
      <c r="DK212" s="104"/>
      <c r="DL212" s="107">
        <f t="shared" si="415"/>
        <v>0</v>
      </c>
      <c r="DM212" s="166"/>
      <c r="DN212" s="105">
        <f t="shared" si="416"/>
        <v>0</v>
      </c>
      <c r="DO212" s="104"/>
      <c r="DP212" s="105">
        <f t="shared" si="417"/>
        <v>0</v>
      </c>
      <c r="DQ212" s="104"/>
      <c r="DR212" s="107">
        <f t="shared" si="418"/>
        <v>0</v>
      </c>
      <c r="DS212" s="104"/>
      <c r="DT212" s="106"/>
      <c r="DU212" s="104"/>
      <c r="DV212" s="105">
        <f t="shared" si="419"/>
        <v>0</v>
      </c>
      <c r="DW212" s="104"/>
      <c r="DX212" s="105">
        <f t="shared" si="420"/>
        <v>0</v>
      </c>
      <c r="DY212" s="104"/>
      <c r="DZ212" s="106"/>
      <c r="EA212" s="110"/>
      <c r="EB212" s="110"/>
      <c r="EC212" s="104"/>
      <c r="ED212" s="106"/>
      <c r="EE212" s="104"/>
      <c r="EF212" s="104"/>
      <c r="EG212" s="104"/>
      <c r="EH212" s="111">
        <f t="shared" si="421"/>
        <v>0</v>
      </c>
      <c r="EI212" s="112">
        <f t="shared" si="422"/>
        <v>96</v>
      </c>
      <c r="EJ212" s="112">
        <f t="shared" si="422"/>
        <v>5788793.4720000001</v>
      </c>
    </row>
    <row r="213" spans="1:140" s="3" customFormat="1" ht="30" hidden="1" customHeight="1" x14ac:dyDescent="0.25">
      <c r="A213" s="95"/>
      <c r="B213" s="132">
        <v>137</v>
      </c>
      <c r="C213" s="96" t="s">
        <v>585</v>
      </c>
      <c r="D213" s="186" t="s">
        <v>586</v>
      </c>
      <c r="E213" s="98">
        <v>16026</v>
      </c>
      <c r="F213" s="98">
        <v>16828</v>
      </c>
      <c r="G213" s="99">
        <v>1.97</v>
      </c>
      <c r="H213" s="100"/>
      <c r="I213" s="101">
        <v>1</v>
      </c>
      <c r="J213" s="102"/>
      <c r="K213" s="150">
        <v>1.4</v>
      </c>
      <c r="L213" s="150">
        <v>1.68</v>
      </c>
      <c r="M213" s="150">
        <v>2.23</v>
      </c>
      <c r="N213" s="153">
        <v>2.57</v>
      </c>
      <c r="O213" s="104"/>
      <c r="P213" s="105">
        <f t="shared" si="365"/>
        <v>0</v>
      </c>
      <c r="Q213" s="154"/>
      <c r="R213" s="105">
        <f t="shared" si="366"/>
        <v>0</v>
      </c>
      <c r="S213" s="106"/>
      <c r="T213" s="105">
        <f t="shared" si="367"/>
        <v>0</v>
      </c>
      <c r="U213" s="104"/>
      <c r="V213" s="105">
        <f t="shared" si="368"/>
        <v>0</v>
      </c>
      <c r="W213" s="104"/>
      <c r="X213" s="105">
        <f t="shared" si="369"/>
        <v>0</v>
      </c>
      <c r="Y213" s="104"/>
      <c r="Z213" s="105">
        <f t="shared" si="370"/>
        <v>0</v>
      </c>
      <c r="AA213" s="106"/>
      <c r="AB213" s="105">
        <f t="shared" si="371"/>
        <v>0</v>
      </c>
      <c r="AC213" s="106"/>
      <c r="AD213" s="105">
        <f t="shared" si="372"/>
        <v>0</v>
      </c>
      <c r="AE213" s="106"/>
      <c r="AF213" s="106">
        <f t="shared" si="373"/>
        <v>0</v>
      </c>
      <c r="AG213" s="106"/>
      <c r="AH213" s="107">
        <f t="shared" si="374"/>
        <v>0</v>
      </c>
      <c r="AI213" s="104"/>
      <c r="AJ213" s="105">
        <f t="shared" si="375"/>
        <v>0</v>
      </c>
      <c r="AK213" s="104"/>
      <c r="AL213" s="105">
        <f t="shared" si="376"/>
        <v>0</v>
      </c>
      <c r="AM213" s="159"/>
      <c r="AN213" s="105">
        <f t="shared" si="377"/>
        <v>0</v>
      </c>
      <c r="AO213" s="104"/>
      <c r="AP213" s="105">
        <f t="shared" si="378"/>
        <v>0</v>
      </c>
      <c r="AQ213" s="104">
        <v>30</v>
      </c>
      <c r="AR213" s="105">
        <f t="shared" si="379"/>
        <v>1381289.14</v>
      </c>
      <c r="AS213" s="104"/>
      <c r="AT213" s="105">
        <f t="shared" si="380"/>
        <v>0</v>
      </c>
      <c r="AU213" s="104"/>
      <c r="AV213" s="105">
        <f t="shared" si="381"/>
        <v>0</v>
      </c>
      <c r="AW213" s="104"/>
      <c r="AX213" s="105">
        <f t="shared" si="382"/>
        <v>0</v>
      </c>
      <c r="AY213" s="104"/>
      <c r="AZ213" s="105">
        <f t="shared" si="383"/>
        <v>0</v>
      </c>
      <c r="BA213" s="104"/>
      <c r="BB213" s="105">
        <f t="shared" si="384"/>
        <v>0</v>
      </c>
      <c r="BC213" s="104"/>
      <c r="BD213" s="105">
        <f t="shared" si="385"/>
        <v>0</v>
      </c>
      <c r="BE213" s="104"/>
      <c r="BF213" s="105">
        <f t="shared" si="386"/>
        <v>0</v>
      </c>
      <c r="BG213" s="104"/>
      <c r="BH213" s="105">
        <f t="shared" si="387"/>
        <v>0</v>
      </c>
      <c r="BI213" s="104"/>
      <c r="BJ213" s="105">
        <f t="shared" si="388"/>
        <v>0</v>
      </c>
      <c r="BK213" s="104"/>
      <c r="BL213" s="105">
        <f t="shared" si="389"/>
        <v>0</v>
      </c>
      <c r="BM213" s="104"/>
      <c r="BN213" s="105">
        <f t="shared" si="390"/>
        <v>0</v>
      </c>
      <c r="BO213" s="109"/>
      <c r="BP213" s="105">
        <f t="shared" si="391"/>
        <v>0</v>
      </c>
      <c r="BQ213" s="104"/>
      <c r="BR213" s="105">
        <f t="shared" si="392"/>
        <v>0</v>
      </c>
      <c r="BS213" s="106"/>
      <c r="BT213" s="105">
        <f t="shared" si="393"/>
        <v>0</v>
      </c>
      <c r="BU213" s="104"/>
      <c r="BV213" s="105">
        <f t="shared" si="394"/>
        <v>0</v>
      </c>
      <c r="BW213" s="104"/>
      <c r="BX213" s="105">
        <f t="shared" si="395"/>
        <v>0</v>
      </c>
      <c r="BY213" s="104"/>
      <c r="BZ213" s="105">
        <f t="shared" si="396"/>
        <v>0</v>
      </c>
      <c r="CA213" s="125"/>
      <c r="CB213" s="105">
        <f t="shared" si="397"/>
        <v>0</v>
      </c>
      <c r="CC213" s="106"/>
      <c r="CD213" s="107">
        <f t="shared" si="398"/>
        <v>0</v>
      </c>
      <c r="CE213" s="104"/>
      <c r="CF213" s="107">
        <f t="shared" si="399"/>
        <v>0</v>
      </c>
      <c r="CG213" s="106"/>
      <c r="CH213" s="107">
        <f t="shared" si="400"/>
        <v>0</v>
      </c>
      <c r="CI213" s="106"/>
      <c r="CJ213" s="107">
        <f t="shared" si="401"/>
        <v>0</v>
      </c>
      <c r="CK213" s="106"/>
      <c r="CL213" s="107">
        <f t="shared" si="402"/>
        <v>0</v>
      </c>
      <c r="CM213" s="104"/>
      <c r="CN213" s="107">
        <f t="shared" si="403"/>
        <v>0</v>
      </c>
      <c r="CO213" s="104"/>
      <c r="CP213" s="107">
        <f t="shared" si="404"/>
        <v>0</v>
      </c>
      <c r="CQ213" s="106"/>
      <c r="CR213" s="107">
        <f t="shared" si="405"/>
        <v>0</v>
      </c>
      <c r="CS213" s="104"/>
      <c r="CT213" s="107">
        <f t="shared" si="406"/>
        <v>0</v>
      </c>
      <c r="CU213" s="104"/>
      <c r="CV213" s="107">
        <f t="shared" si="407"/>
        <v>0</v>
      </c>
      <c r="CW213" s="104"/>
      <c r="CX213" s="107">
        <f t="shared" si="408"/>
        <v>0</v>
      </c>
      <c r="CY213" s="104"/>
      <c r="CZ213" s="107">
        <f t="shared" si="409"/>
        <v>0</v>
      </c>
      <c r="DA213" s="104"/>
      <c r="DB213" s="107">
        <f t="shared" si="410"/>
        <v>0</v>
      </c>
      <c r="DC213" s="104"/>
      <c r="DD213" s="107">
        <f t="shared" si="411"/>
        <v>0</v>
      </c>
      <c r="DE213" s="104"/>
      <c r="DF213" s="106">
        <f t="shared" si="412"/>
        <v>0</v>
      </c>
      <c r="DG213" s="104"/>
      <c r="DH213" s="107">
        <f t="shared" si="413"/>
        <v>0</v>
      </c>
      <c r="DI213" s="104"/>
      <c r="DJ213" s="107">
        <f t="shared" si="414"/>
        <v>0</v>
      </c>
      <c r="DK213" s="104"/>
      <c r="DL213" s="107">
        <f t="shared" si="415"/>
        <v>0</v>
      </c>
      <c r="DM213" s="104"/>
      <c r="DN213" s="105">
        <f t="shared" si="416"/>
        <v>0</v>
      </c>
      <c r="DO213" s="104"/>
      <c r="DP213" s="105">
        <f t="shared" si="417"/>
        <v>0</v>
      </c>
      <c r="DQ213" s="104"/>
      <c r="DR213" s="107">
        <f t="shared" si="418"/>
        <v>0</v>
      </c>
      <c r="DS213" s="104"/>
      <c r="DT213" s="106"/>
      <c r="DU213" s="104"/>
      <c r="DV213" s="105">
        <f t="shared" si="419"/>
        <v>0</v>
      </c>
      <c r="DW213" s="104"/>
      <c r="DX213" s="105">
        <f t="shared" si="420"/>
        <v>0</v>
      </c>
      <c r="DY213" s="104"/>
      <c r="DZ213" s="106"/>
      <c r="EA213" s="110"/>
      <c r="EB213" s="110"/>
      <c r="EC213" s="104"/>
      <c r="ED213" s="106"/>
      <c r="EE213" s="104"/>
      <c r="EF213" s="104"/>
      <c r="EG213" s="104"/>
      <c r="EH213" s="111">
        <f t="shared" si="421"/>
        <v>0</v>
      </c>
      <c r="EI213" s="112">
        <f t="shared" si="422"/>
        <v>30</v>
      </c>
      <c r="EJ213" s="112">
        <f t="shared" si="422"/>
        <v>1381289.14</v>
      </c>
    </row>
    <row r="214" spans="1:140" s="3" customFormat="1" ht="30" hidden="1" customHeight="1" x14ac:dyDescent="0.25">
      <c r="A214" s="95"/>
      <c r="B214" s="132">
        <v>138</v>
      </c>
      <c r="C214" s="96" t="s">
        <v>587</v>
      </c>
      <c r="D214" s="186" t="s">
        <v>588</v>
      </c>
      <c r="E214" s="98">
        <v>16026</v>
      </c>
      <c r="F214" s="98">
        <v>16828</v>
      </c>
      <c r="G214" s="99">
        <v>2.04</v>
      </c>
      <c r="H214" s="100"/>
      <c r="I214" s="101">
        <v>1</v>
      </c>
      <c r="J214" s="102"/>
      <c r="K214" s="150">
        <v>1.4</v>
      </c>
      <c r="L214" s="150">
        <v>1.68</v>
      </c>
      <c r="M214" s="150">
        <v>2.23</v>
      </c>
      <c r="N214" s="153">
        <v>2.57</v>
      </c>
      <c r="O214" s="104"/>
      <c r="P214" s="105">
        <f t="shared" si="365"/>
        <v>0</v>
      </c>
      <c r="Q214" s="154"/>
      <c r="R214" s="105">
        <f t="shared" si="366"/>
        <v>0</v>
      </c>
      <c r="S214" s="106"/>
      <c r="T214" s="105">
        <f t="shared" si="367"/>
        <v>0</v>
      </c>
      <c r="U214" s="104"/>
      <c r="V214" s="105">
        <f t="shared" si="368"/>
        <v>0</v>
      </c>
      <c r="W214" s="104"/>
      <c r="X214" s="105">
        <f t="shared" si="369"/>
        <v>0</v>
      </c>
      <c r="Y214" s="104"/>
      <c r="Z214" s="105">
        <f t="shared" si="370"/>
        <v>0</v>
      </c>
      <c r="AA214" s="106"/>
      <c r="AB214" s="105">
        <f t="shared" si="371"/>
        <v>0</v>
      </c>
      <c r="AC214" s="106"/>
      <c r="AD214" s="105">
        <f t="shared" si="372"/>
        <v>0</v>
      </c>
      <c r="AE214" s="106"/>
      <c r="AF214" s="106">
        <f t="shared" si="373"/>
        <v>0</v>
      </c>
      <c r="AG214" s="106"/>
      <c r="AH214" s="107">
        <f t="shared" si="374"/>
        <v>0</v>
      </c>
      <c r="AI214" s="104"/>
      <c r="AJ214" s="105">
        <f t="shared" si="375"/>
        <v>0</v>
      </c>
      <c r="AK214" s="104"/>
      <c r="AL214" s="105">
        <f t="shared" si="376"/>
        <v>0</v>
      </c>
      <c r="AM214" s="159"/>
      <c r="AN214" s="105">
        <f t="shared" si="377"/>
        <v>0</v>
      </c>
      <c r="AO214" s="104"/>
      <c r="AP214" s="105">
        <f t="shared" si="378"/>
        <v>0</v>
      </c>
      <c r="AQ214" s="104">
        <v>0</v>
      </c>
      <c r="AR214" s="105">
        <f t="shared" si="379"/>
        <v>0</v>
      </c>
      <c r="AS214" s="104"/>
      <c r="AT214" s="105">
        <f t="shared" si="380"/>
        <v>0</v>
      </c>
      <c r="AU214" s="104"/>
      <c r="AV214" s="105">
        <f t="shared" si="381"/>
        <v>0</v>
      </c>
      <c r="AW214" s="104"/>
      <c r="AX214" s="105">
        <f t="shared" si="382"/>
        <v>0</v>
      </c>
      <c r="AY214" s="104"/>
      <c r="AZ214" s="105">
        <f t="shared" si="383"/>
        <v>0</v>
      </c>
      <c r="BA214" s="104"/>
      <c r="BB214" s="105">
        <f t="shared" si="384"/>
        <v>0</v>
      </c>
      <c r="BC214" s="104"/>
      <c r="BD214" s="105">
        <f t="shared" si="385"/>
        <v>0</v>
      </c>
      <c r="BE214" s="104"/>
      <c r="BF214" s="105">
        <f t="shared" si="386"/>
        <v>0</v>
      </c>
      <c r="BG214" s="104"/>
      <c r="BH214" s="105">
        <f t="shared" si="387"/>
        <v>0</v>
      </c>
      <c r="BI214" s="104"/>
      <c r="BJ214" s="105">
        <f t="shared" si="388"/>
        <v>0</v>
      </c>
      <c r="BK214" s="104"/>
      <c r="BL214" s="105">
        <f t="shared" si="389"/>
        <v>0</v>
      </c>
      <c r="BM214" s="104"/>
      <c r="BN214" s="105">
        <f t="shared" si="390"/>
        <v>0</v>
      </c>
      <c r="BO214" s="109"/>
      <c r="BP214" s="105">
        <f t="shared" si="391"/>
        <v>0</v>
      </c>
      <c r="BQ214" s="104"/>
      <c r="BR214" s="105">
        <f t="shared" si="392"/>
        <v>0</v>
      </c>
      <c r="BS214" s="106"/>
      <c r="BT214" s="105">
        <f t="shared" si="393"/>
        <v>0</v>
      </c>
      <c r="BU214" s="104"/>
      <c r="BV214" s="105">
        <f t="shared" si="394"/>
        <v>0</v>
      </c>
      <c r="BW214" s="104"/>
      <c r="BX214" s="105">
        <f t="shared" si="395"/>
        <v>0</v>
      </c>
      <c r="BY214" s="104"/>
      <c r="BZ214" s="105">
        <f t="shared" si="396"/>
        <v>0</v>
      </c>
      <c r="CA214" s="125"/>
      <c r="CB214" s="105">
        <f t="shared" si="397"/>
        <v>0</v>
      </c>
      <c r="CC214" s="106"/>
      <c r="CD214" s="107">
        <f t="shared" si="398"/>
        <v>0</v>
      </c>
      <c r="CE214" s="104"/>
      <c r="CF214" s="107">
        <f t="shared" si="399"/>
        <v>0</v>
      </c>
      <c r="CG214" s="106"/>
      <c r="CH214" s="107">
        <f t="shared" si="400"/>
        <v>0</v>
      </c>
      <c r="CI214" s="106"/>
      <c r="CJ214" s="107">
        <f t="shared" si="401"/>
        <v>0</v>
      </c>
      <c r="CK214" s="106"/>
      <c r="CL214" s="107">
        <f t="shared" si="402"/>
        <v>0</v>
      </c>
      <c r="CM214" s="104"/>
      <c r="CN214" s="107">
        <f t="shared" si="403"/>
        <v>0</v>
      </c>
      <c r="CO214" s="104"/>
      <c r="CP214" s="107">
        <f t="shared" si="404"/>
        <v>0</v>
      </c>
      <c r="CQ214" s="106"/>
      <c r="CR214" s="107">
        <f t="shared" si="405"/>
        <v>0</v>
      </c>
      <c r="CS214" s="104"/>
      <c r="CT214" s="107">
        <f t="shared" si="406"/>
        <v>0</v>
      </c>
      <c r="CU214" s="104"/>
      <c r="CV214" s="107">
        <f t="shared" si="407"/>
        <v>0</v>
      </c>
      <c r="CW214" s="104"/>
      <c r="CX214" s="107">
        <f t="shared" si="408"/>
        <v>0</v>
      </c>
      <c r="CY214" s="104"/>
      <c r="CZ214" s="107">
        <f t="shared" si="409"/>
        <v>0</v>
      </c>
      <c r="DA214" s="104"/>
      <c r="DB214" s="107">
        <f t="shared" si="410"/>
        <v>0</v>
      </c>
      <c r="DC214" s="104"/>
      <c r="DD214" s="107">
        <f t="shared" si="411"/>
        <v>0</v>
      </c>
      <c r="DE214" s="104"/>
      <c r="DF214" s="106">
        <f t="shared" si="412"/>
        <v>0</v>
      </c>
      <c r="DG214" s="104"/>
      <c r="DH214" s="107">
        <f t="shared" si="413"/>
        <v>0</v>
      </c>
      <c r="DI214" s="104"/>
      <c r="DJ214" s="107">
        <f t="shared" si="414"/>
        <v>0</v>
      </c>
      <c r="DK214" s="104"/>
      <c r="DL214" s="107">
        <f t="shared" si="415"/>
        <v>0</v>
      </c>
      <c r="DM214" s="104"/>
      <c r="DN214" s="105">
        <f t="shared" si="416"/>
        <v>0</v>
      </c>
      <c r="DO214" s="104"/>
      <c r="DP214" s="105">
        <f t="shared" si="417"/>
        <v>0</v>
      </c>
      <c r="DQ214" s="104"/>
      <c r="DR214" s="107">
        <f t="shared" si="418"/>
        <v>0</v>
      </c>
      <c r="DS214" s="104"/>
      <c r="DT214" s="106"/>
      <c r="DU214" s="104"/>
      <c r="DV214" s="105">
        <f t="shared" si="419"/>
        <v>0</v>
      </c>
      <c r="DW214" s="104"/>
      <c r="DX214" s="105">
        <f t="shared" si="420"/>
        <v>0</v>
      </c>
      <c r="DY214" s="104"/>
      <c r="DZ214" s="106"/>
      <c r="EA214" s="110"/>
      <c r="EB214" s="110"/>
      <c r="EC214" s="104"/>
      <c r="ED214" s="106"/>
      <c r="EE214" s="104"/>
      <c r="EF214" s="104"/>
      <c r="EG214" s="104"/>
      <c r="EH214" s="111">
        <f t="shared" si="421"/>
        <v>0</v>
      </c>
      <c r="EI214" s="112">
        <f t="shared" si="422"/>
        <v>0</v>
      </c>
      <c r="EJ214" s="112">
        <f t="shared" si="422"/>
        <v>0</v>
      </c>
    </row>
    <row r="215" spans="1:140" s="3" customFormat="1" ht="30" hidden="1" customHeight="1" x14ac:dyDescent="0.25">
      <c r="A215" s="95"/>
      <c r="B215" s="132">
        <v>139</v>
      </c>
      <c r="C215" s="96" t="s">
        <v>589</v>
      </c>
      <c r="D215" s="186" t="s">
        <v>590</v>
      </c>
      <c r="E215" s="98">
        <v>16026</v>
      </c>
      <c r="F215" s="98">
        <v>16828</v>
      </c>
      <c r="G215" s="99">
        <v>2.95</v>
      </c>
      <c r="H215" s="100"/>
      <c r="I215" s="101">
        <v>1</v>
      </c>
      <c r="J215" s="102"/>
      <c r="K215" s="150">
        <v>1.4</v>
      </c>
      <c r="L215" s="150">
        <v>1.68</v>
      </c>
      <c r="M215" s="150">
        <v>2.23</v>
      </c>
      <c r="N215" s="153">
        <v>2.57</v>
      </c>
      <c r="O215" s="104"/>
      <c r="P215" s="105">
        <f t="shared" si="365"/>
        <v>0</v>
      </c>
      <c r="Q215" s="154"/>
      <c r="R215" s="105">
        <f t="shared" si="366"/>
        <v>0</v>
      </c>
      <c r="S215" s="106"/>
      <c r="T215" s="105">
        <f t="shared" si="367"/>
        <v>0</v>
      </c>
      <c r="U215" s="104"/>
      <c r="V215" s="105">
        <f t="shared" si="368"/>
        <v>0</v>
      </c>
      <c r="W215" s="104"/>
      <c r="X215" s="105">
        <f t="shared" si="369"/>
        <v>0</v>
      </c>
      <c r="Y215" s="104"/>
      <c r="Z215" s="105">
        <f t="shared" si="370"/>
        <v>0</v>
      </c>
      <c r="AA215" s="106"/>
      <c r="AB215" s="105">
        <f t="shared" si="371"/>
        <v>0</v>
      </c>
      <c r="AC215" s="106"/>
      <c r="AD215" s="105">
        <f t="shared" si="372"/>
        <v>0</v>
      </c>
      <c r="AE215" s="106"/>
      <c r="AF215" s="106">
        <f t="shared" si="373"/>
        <v>0</v>
      </c>
      <c r="AG215" s="106"/>
      <c r="AH215" s="107">
        <f t="shared" si="374"/>
        <v>0</v>
      </c>
      <c r="AI215" s="104"/>
      <c r="AJ215" s="105">
        <f t="shared" si="375"/>
        <v>0</v>
      </c>
      <c r="AK215" s="104"/>
      <c r="AL215" s="105">
        <f t="shared" si="376"/>
        <v>0</v>
      </c>
      <c r="AM215" s="159"/>
      <c r="AN215" s="105">
        <f t="shared" si="377"/>
        <v>0</v>
      </c>
      <c r="AO215" s="104"/>
      <c r="AP215" s="105">
        <f t="shared" si="378"/>
        <v>0</v>
      </c>
      <c r="AQ215" s="104"/>
      <c r="AR215" s="105">
        <f t="shared" si="379"/>
        <v>0</v>
      </c>
      <c r="AS215" s="104"/>
      <c r="AT215" s="105">
        <f t="shared" si="380"/>
        <v>0</v>
      </c>
      <c r="AU215" s="104"/>
      <c r="AV215" s="105">
        <f t="shared" si="381"/>
        <v>0</v>
      </c>
      <c r="AW215" s="104"/>
      <c r="AX215" s="105">
        <f t="shared" si="382"/>
        <v>0</v>
      </c>
      <c r="AY215" s="104"/>
      <c r="AZ215" s="105">
        <f t="shared" si="383"/>
        <v>0</v>
      </c>
      <c r="BA215" s="104"/>
      <c r="BB215" s="105">
        <f t="shared" si="384"/>
        <v>0</v>
      </c>
      <c r="BC215" s="104"/>
      <c r="BD215" s="105">
        <f t="shared" si="385"/>
        <v>0</v>
      </c>
      <c r="BE215" s="104"/>
      <c r="BF215" s="105">
        <f t="shared" si="386"/>
        <v>0</v>
      </c>
      <c r="BG215" s="104"/>
      <c r="BH215" s="105">
        <f t="shared" si="387"/>
        <v>0</v>
      </c>
      <c r="BI215" s="104"/>
      <c r="BJ215" s="105">
        <f t="shared" si="388"/>
        <v>0</v>
      </c>
      <c r="BK215" s="104"/>
      <c r="BL215" s="105">
        <f t="shared" si="389"/>
        <v>0</v>
      </c>
      <c r="BM215" s="104"/>
      <c r="BN215" s="105">
        <f t="shared" si="390"/>
        <v>0</v>
      </c>
      <c r="BO215" s="109"/>
      <c r="BP215" s="105">
        <f t="shared" si="391"/>
        <v>0</v>
      </c>
      <c r="BQ215" s="104"/>
      <c r="BR215" s="105">
        <f t="shared" si="392"/>
        <v>0</v>
      </c>
      <c r="BS215" s="106"/>
      <c r="BT215" s="105">
        <f t="shared" si="393"/>
        <v>0</v>
      </c>
      <c r="BU215" s="104"/>
      <c r="BV215" s="105">
        <f t="shared" si="394"/>
        <v>0</v>
      </c>
      <c r="BW215" s="104"/>
      <c r="BX215" s="105">
        <f t="shared" si="395"/>
        <v>0</v>
      </c>
      <c r="BY215" s="104"/>
      <c r="BZ215" s="105">
        <f t="shared" si="396"/>
        <v>0</v>
      </c>
      <c r="CA215" s="125"/>
      <c r="CB215" s="105">
        <f t="shared" si="397"/>
        <v>0</v>
      </c>
      <c r="CC215" s="106"/>
      <c r="CD215" s="107">
        <f t="shared" si="398"/>
        <v>0</v>
      </c>
      <c r="CE215" s="104"/>
      <c r="CF215" s="107">
        <f t="shared" si="399"/>
        <v>0</v>
      </c>
      <c r="CG215" s="106"/>
      <c r="CH215" s="107">
        <f t="shared" si="400"/>
        <v>0</v>
      </c>
      <c r="CI215" s="106"/>
      <c r="CJ215" s="107">
        <f t="shared" si="401"/>
        <v>0</v>
      </c>
      <c r="CK215" s="106"/>
      <c r="CL215" s="107">
        <f t="shared" si="402"/>
        <v>0</v>
      </c>
      <c r="CM215" s="104"/>
      <c r="CN215" s="107">
        <f t="shared" si="403"/>
        <v>0</v>
      </c>
      <c r="CO215" s="104"/>
      <c r="CP215" s="107">
        <f t="shared" si="404"/>
        <v>0</v>
      </c>
      <c r="CQ215" s="106"/>
      <c r="CR215" s="107">
        <f t="shared" si="405"/>
        <v>0</v>
      </c>
      <c r="CS215" s="104"/>
      <c r="CT215" s="107">
        <f t="shared" si="406"/>
        <v>0</v>
      </c>
      <c r="CU215" s="104"/>
      <c r="CV215" s="107">
        <f t="shared" si="407"/>
        <v>0</v>
      </c>
      <c r="CW215" s="104"/>
      <c r="CX215" s="107">
        <f t="shared" si="408"/>
        <v>0</v>
      </c>
      <c r="CY215" s="104"/>
      <c r="CZ215" s="107">
        <f t="shared" si="409"/>
        <v>0</v>
      </c>
      <c r="DA215" s="104"/>
      <c r="DB215" s="107">
        <f t="shared" si="410"/>
        <v>0</v>
      </c>
      <c r="DC215" s="104"/>
      <c r="DD215" s="107">
        <f t="shared" si="411"/>
        <v>0</v>
      </c>
      <c r="DE215" s="104"/>
      <c r="DF215" s="106">
        <f t="shared" si="412"/>
        <v>0</v>
      </c>
      <c r="DG215" s="104"/>
      <c r="DH215" s="107">
        <f t="shared" si="413"/>
        <v>0</v>
      </c>
      <c r="DI215" s="104"/>
      <c r="DJ215" s="107">
        <f t="shared" si="414"/>
        <v>0</v>
      </c>
      <c r="DK215" s="104"/>
      <c r="DL215" s="107">
        <f t="shared" si="415"/>
        <v>0</v>
      </c>
      <c r="DM215" s="104"/>
      <c r="DN215" s="105">
        <f t="shared" si="416"/>
        <v>0</v>
      </c>
      <c r="DO215" s="104"/>
      <c r="DP215" s="105">
        <f t="shared" si="417"/>
        <v>0</v>
      </c>
      <c r="DQ215" s="104"/>
      <c r="DR215" s="107">
        <f t="shared" si="418"/>
        <v>0</v>
      </c>
      <c r="DS215" s="104"/>
      <c r="DT215" s="106"/>
      <c r="DU215" s="104"/>
      <c r="DV215" s="105">
        <f t="shared" si="419"/>
        <v>0</v>
      </c>
      <c r="DW215" s="104"/>
      <c r="DX215" s="105">
        <f t="shared" si="420"/>
        <v>0</v>
      </c>
      <c r="DY215" s="104"/>
      <c r="DZ215" s="106"/>
      <c r="EA215" s="110"/>
      <c r="EB215" s="110"/>
      <c r="EC215" s="125"/>
      <c r="ED215" s="106"/>
      <c r="EE215" s="125"/>
      <c r="EF215" s="125"/>
      <c r="EG215" s="125"/>
      <c r="EH215" s="111">
        <f t="shared" si="421"/>
        <v>0</v>
      </c>
      <c r="EI215" s="112">
        <f t="shared" si="422"/>
        <v>0</v>
      </c>
      <c r="EJ215" s="112">
        <f t="shared" si="422"/>
        <v>0</v>
      </c>
    </row>
    <row r="216" spans="1:140" s="148" customFormat="1" ht="15" hidden="1" customHeight="1" x14ac:dyDescent="0.25">
      <c r="A216" s="87">
        <v>31</v>
      </c>
      <c r="B216" s="87"/>
      <c r="C216" s="210" t="s">
        <v>591</v>
      </c>
      <c r="D216" s="185" t="s">
        <v>592</v>
      </c>
      <c r="E216" s="98">
        <v>16026</v>
      </c>
      <c r="F216" s="98">
        <v>16828</v>
      </c>
      <c r="G216" s="156"/>
      <c r="H216" s="100"/>
      <c r="I216" s="90"/>
      <c r="J216" s="266"/>
      <c r="K216" s="157">
        <v>1.4</v>
      </c>
      <c r="L216" s="157">
        <v>1.68</v>
      </c>
      <c r="M216" s="157">
        <v>2.23</v>
      </c>
      <c r="N216" s="147">
        <v>2.57</v>
      </c>
      <c r="O216" s="131">
        <f t="shared" ref="O216:AA216" si="423">SUM(O217:O222)</f>
        <v>0</v>
      </c>
      <c r="P216" s="131">
        <f t="shared" si="423"/>
        <v>0</v>
      </c>
      <c r="Q216" s="131">
        <f t="shared" si="423"/>
        <v>136</v>
      </c>
      <c r="R216" s="131">
        <f>SUM(R217:R222)</f>
        <v>2614083.0916666663</v>
      </c>
      <c r="S216" s="131">
        <f t="shared" si="423"/>
        <v>163</v>
      </c>
      <c r="T216" s="131">
        <f>SUM(T217:T222)</f>
        <v>7714406.1283333339</v>
      </c>
      <c r="U216" s="131">
        <f t="shared" si="423"/>
        <v>0</v>
      </c>
      <c r="V216" s="131">
        <f>SUM(V217:V222)</f>
        <v>0</v>
      </c>
      <c r="W216" s="131">
        <f t="shared" si="423"/>
        <v>0</v>
      </c>
      <c r="X216" s="131">
        <f>SUM(X217:X222)</f>
        <v>0</v>
      </c>
      <c r="Y216" s="131">
        <f t="shared" si="423"/>
        <v>0</v>
      </c>
      <c r="Z216" s="131">
        <f>SUM(Z217:Z222)</f>
        <v>0</v>
      </c>
      <c r="AA216" s="131">
        <f t="shared" si="423"/>
        <v>66</v>
      </c>
      <c r="AB216" s="131">
        <f>SUM(AB217:AB222)</f>
        <v>1730556.5923333331</v>
      </c>
      <c r="AC216" s="131">
        <f t="shared" ref="AC216:AI216" si="424">SUM(AC217:AC222)</f>
        <v>2</v>
      </c>
      <c r="AD216" s="131">
        <f>SUM(AD217:AD222)</f>
        <v>41602.278666666658</v>
      </c>
      <c r="AE216" s="131">
        <f t="shared" si="424"/>
        <v>169</v>
      </c>
      <c r="AF216" s="131">
        <f t="shared" si="424"/>
        <v>3844736.7252000002</v>
      </c>
      <c r="AG216" s="131">
        <f t="shared" si="424"/>
        <v>0</v>
      </c>
      <c r="AH216" s="131">
        <f t="shared" si="424"/>
        <v>0</v>
      </c>
      <c r="AI216" s="131">
        <f t="shared" si="424"/>
        <v>763</v>
      </c>
      <c r="AJ216" s="131">
        <f>SUM(AJ217:AJ222)</f>
        <v>17823125.051666662</v>
      </c>
      <c r="AK216" s="131">
        <f t="shared" ref="AK216:AQ216" si="425">SUM(AK217:AK222)</f>
        <v>0</v>
      </c>
      <c r="AL216" s="131">
        <f>SUM(AL217:AL222)</f>
        <v>0</v>
      </c>
      <c r="AM216" s="131">
        <f t="shared" si="425"/>
        <v>0</v>
      </c>
      <c r="AN216" s="131">
        <f>SUM(AN217:AN222)</f>
        <v>0</v>
      </c>
      <c r="AO216" s="131">
        <f t="shared" si="425"/>
        <v>0</v>
      </c>
      <c r="AP216" s="131">
        <f>SUM(AP217:AP222)</f>
        <v>0</v>
      </c>
      <c r="AQ216" s="131">
        <f t="shared" si="425"/>
        <v>1212</v>
      </c>
      <c r="AR216" s="131">
        <f>SUM(AR217:AR222)</f>
        <v>28211932.86333333</v>
      </c>
      <c r="AS216" s="131">
        <f t="shared" ref="AS216:BC216" si="426">SUM(AS217:AS222)</f>
        <v>800</v>
      </c>
      <c r="AT216" s="131">
        <f>SUM(AT217:AT222)</f>
        <v>14833662.083333332</v>
      </c>
      <c r="AU216" s="131">
        <f t="shared" si="426"/>
        <v>0</v>
      </c>
      <c r="AV216" s="131">
        <f>SUM(AV217:AV222)</f>
        <v>0</v>
      </c>
      <c r="AW216" s="131">
        <f t="shared" si="426"/>
        <v>0</v>
      </c>
      <c r="AX216" s="131">
        <f>SUM(AX217:AX222)</f>
        <v>0</v>
      </c>
      <c r="AY216" s="131">
        <f t="shared" si="426"/>
        <v>0</v>
      </c>
      <c r="AZ216" s="131">
        <f>SUM(AZ217:AZ222)</f>
        <v>0</v>
      </c>
      <c r="BA216" s="131">
        <f t="shared" si="426"/>
        <v>0</v>
      </c>
      <c r="BB216" s="131">
        <f>SUM(BB217:BB222)</f>
        <v>0</v>
      </c>
      <c r="BC216" s="131">
        <f t="shared" si="426"/>
        <v>0</v>
      </c>
      <c r="BD216" s="131">
        <f>SUM(BD217:BD222)</f>
        <v>0</v>
      </c>
      <c r="BE216" s="131">
        <f t="shared" ref="BE216:BO216" si="427">SUM(BE217:BE222)</f>
        <v>96</v>
      </c>
      <c r="BF216" s="131">
        <f>SUM(BF217:BF222)</f>
        <v>1830417.9249999998</v>
      </c>
      <c r="BG216" s="131">
        <f t="shared" si="427"/>
        <v>0</v>
      </c>
      <c r="BH216" s="131">
        <f>SUM(BH217:BH222)</f>
        <v>0</v>
      </c>
      <c r="BI216" s="131">
        <f t="shared" si="427"/>
        <v>80</v>
      </c>
      <c r="BJ216" s="131">
        <f>SUM(BJ217:BJ222)</f>
        <v>1410597.2999999998</v>
      </c>
      <c r="BK216" s="131">
        <f t="shared" si="427"/>
        <v>42</v>
      </c>
      <c r="BL216" s="131">
        <f>SUM(BL217:BL222)</f>
        <v>738884.29999999993</v>
      </c>
      <c r="BM216" s="131">
        <f t="shared" si="427"/>
        <v>0</v>
      </c>
      <c r="BN216" s="131">
        <f>SUM(BN217:BN222)</f>
        <v>0</v>
      </c>
      <c r="BO216" s="131">
        <f t="shared" si="427"/>
        <v>0</v>
      </c>
      <c r="BP216" s="131">
        <f>SUM(BP217:BP222)</f>
        <v>0</v>
      </c>
      <c r="BQ216" s="131">
        <f t="shared" ref="BQ216:DW216" si="428">SUM(BQ217:BQ222)</f>
        <v>0</v>
      </c>
      <c r="BR216" s="131">
        <f>SUM(BR217:BR222)</f>
        <v>0</v>
      </c>
      <c r="BS216" s="131">
        <f t="shared" si="428"/>
        <v>0</v>
      </c>
      <c r="BT216" s="131">
        <f>SUM(BT217:BT222)</f>
        <v>0</v>
      </c>
      <c r="BU216" s="131">
        <f t="shared" si="428"/>
        <v>0</v>
      </c>
      <c r="BV216" s="131">
        <f>SUM(BV217:BV222)</f>
        <v>0</v>
      </c>
      <c r="BW216" s="131">
        <f t="shared" si="428"/>
        <v>0</v>
      </c>
      <c r="BX216" s="131">
        <f>SUM(BX217:BX222)</f>
        <v>0</v>
      </c>
      <c r="BY216" s="131">
        <f t="shared" si="428"/>
        <v>20</v>
      </c>
      <c r="BZ216" s="131">
        <f>SUM(BZ217:BZ222)</f>
        <v>447808.66666666663</v>
      </c>
      <c r="CA216" s="131">
        <f t="shared" si="428"/>
        <v>420</v>
      </c>
      <c r="CB216" s="131">
        <f>SUM(CB217:CB222)</f>
        <v>8284460.3333333321</v>
      </c>
      <c r="CC216" s="131">
        <f t="shared" si="428"/>
        <v>0</v>
      </c>
      <c r="CD216" s="131">
        <f t="shared" si="428"/>
        <v>0</v>
      </c>
      <c r="CE216" s="131">
        <f t="shared" si="428"/>
        <v>0</v>
      </c>
      <c r="CF216" s="131">
        <f t="shared" si="428"/>
        <v>0</v>
      </c>
      <c r="CG216" s="131">
        <f t="shared" si="428"/>
        <v>0</v>
      </c>
      <c r="CH216" s="131">
        <f t="shared" si="428"/>
        <v>0</v>
      </c>
      <c r="CI216" s="131">
        <f t="shared" si="428"/>
        <v>0</v>
      </c>
      <c r="CJ216" s="131">
        <f t="shared" si="428"/>
        <v>0</v>
      </c>
      <c r="CK216" s="131">
        <f t="shared" si="428"/>
        <v>0</v>
      </c>
      <c r="CL216" s="131">
        <f t="shared" si="428"/>
        <v>0</v>
      </c>
      <c r="CM216" s="131">
        <f t="shared" si="428"/>
        <v>0</v>
      </c>
      <c r="CN216" s="131">
        <f t="shared" si="428"/>
        <v>0</v>
      </c>
      <c r="CO216" s="131">
        <f t="shared" si="428"/>
        <v>0</v>
      </c>
      <c r="CP216" s="131">
        <f t="shared" si="428"/>
        <v>0</v>
      </c>
      <c r="CQ216" s="131">
        <f t="shared" si="428"/>
        <v>0</v>
      </c>
      <c r="CR216" s="131">
        <f t="shared" si="428"/>
        <v>0</v>
      </c>
      <c r="CS216" s="131">
        <f t="shared" si="428"/>
        <v>40</v>
      </c>
      <c r="CT216" s="131">
        <f t="shared" si="428"/>
        <v>806055.6</v>
      </c>
      <c r="CU216" s="131">
        <f t="shared" si="428"/>
        <v>0</v>
      </c>
      <c r="CV216" s="131">
        <f t="shared" si="428"/>
        <v>0</v>
      </c>
      <c r="CW216" s="131">
        <f t="shared" si="428"/>
        <v>0</v>
      </c>
      <c r="CX216" s="131">
        <f t="shared" si="428"/>
        <v>0</v>
      </c>
      <c r="CY216" s="131">
        <f t="shared" si="428"/>
        <v>0</v>
      </c>
      <c r="CZ216" s="131">
        <f t="shared" si="428"/>
        <v>0</v>
      </c>
      <c r="DA216" s="131">
        <f t="shared" si="428"/>
        <v>0</v>
      </c>
      <c r="DB216" s="131">
        <f t="shared" si="428"/>
        <v>0</v>
      </c>
      <c r="DC216" s="131">
        <f t="shared" si="428"/>
        <v>0</v>
      </c>
      <c r="DD216" s="131">
        <f t="shared" si="428"/>
        <v>0</v>
      </c>
      <c r="DE216" s="131">
        <f t="shared" si="428"/>
        <v>0</v>
      </c>
      <c r="DF216" s="131">
        <f t="shared" si="428"/>
        <v>0</v>
      </c>
      <c r="DG216" s="131">
        <f t="shared" si="428"/>
        <v>0</v>
      </c>
      <c r="DH216" s="131">
        <f t="shared" si="428"/>
        <v>0</v>
      </c>
      <c r="DI216" s="131">
        <f t="shared" si="428"/>
        <v>0</v>
      </c>
      <c r="DJ216" s="131">
        <f t="shared" si="428"/>
        <v>0</v>
      </c>
      <c r="DK216" s="131">
        <f t="shared" si="428"/>
        <v>0</v>
      </c>
      <c r="DL216" s="131">
        <f t="shared" si="428"/>
        <v>0</v>
      </c>
      <c r="DM216" s="131">
        <f t="shared" si="428"/>
        <v>0</v>
      </c>
      <c r="DN216" s="131">
        <f>SUM(DN217:DN222)</f>
        <v>0</v>
      </c>
      <c r="DO216" s="131">
        <f t="shared" si="428"/>
        <v>0</v>
      </c>
      <c r="DP216" s="131">
        <f>SUM(DP217:DP222)</f>
        <v>0</v>
      </c>
      <c r="DQ216" s="131">
        <f t="shared" si="428"/>
        <v>0</v>
      </c>
      <c r="DR216" s="131">
        <f t="shared" si="428"/>
        <v>0</v>
      </c>
      <c r="DS216" s="131">
        <f t="shared" si="428"/>
        <v>0</v>
      </c>
      <c r="DT216" s="131">
        <f t="shared" si="428"/>
        <v>0</v>
      </c>
      <c r="DU216" s="131">
        <f t="shared" si="428"/>
        <v>0</v>
      </c>
      <c r="DV216" s="131">
        <f>SUM(DV217:DV222)</f>
        <v>0</v>
      </c>
      <c r="DW216" s="131">
        <f t="shared" si="428"/>
        <v>0</v>
      </c>
      <c r="DX216" s="131">
        <f>SUM(DX217:DX222)</f>
        <v>0</v>
      </c>
      <c r="DY216" s="131">
        <f t="shared" ref="DY216:EJ216" si="429">SUM(DY217:DY222)</f>
        <v>0</v>
      </c>
      <c r="DZ216" s="131">
        <f t="shared" si="429"/>
        <v>0</v>
      </c>
      <c r="EA216" s="131">
        <f t="shared" si="429"/>
        <v>0</v>
      </c>
      <c r="EB216" s="131">
        <f t="shared" si="429"/>
        <v>0</v>
      </c>
      <c r="EC216" s="131">
        <f t="shared" si="429"/>
        <v>0</v>
      </c>
      <c r="ED216" s="131">
        <f t="shared" si="429"/>
        <v>0</v>
      </c>
      <c r="EE216" s="131">
        <f t="shared" si="429"/>
        <v>0</v>
      </c>
      <c r="EF216" s="131">
        <f t="shared" si="429"/>
        <v>0</v>
      </c>
      <c r="EG216" s="131"/>
      <c r="EH216" s="131"/>
      <c r="EI216" s="131">
        <f t="shared" si="429"/>
        <v>4009</v>
      </c>
      <c r="EJ216" s="131">
        <f t="shared" si="429"/>
        <v>90332328.939533323</v>
      </c>
    </row>
    <row r="217" spans="1:140" s="3" customFormat="1" ht="30" hidden="1" customHeight="1" x14ac:dyDescent="0.25">
      <c r="A217" s="95"/>
      <c r="B217" s="132">
        <v>140</v>
      </c>
      <c r="C217" s="96" t="s">
        <v>593</v>
      </c>
      <c r="D217" s="184" t="s">
        <v>594</v>
      </c>
      <c r="E217" s="98">
        <v>16026</v>
      </c>
      <c r="F217" s="98">
        <v>16828</v>
      </c>
      <c r="G217" s="99">
        <v>0.89</v>
      </c>
      <c r="H217" s="100"/>
      <c r="I217" s="101">
        <v>1</v>
      </c>
      <c r="J217" s="102"/>
      <c r="K217" s="150">
        <v>1.4</v>
      </c>
      <c r="L217" s="150">
        <v>1.68</v>
      </c>
      <c r="M217" s="150">
        <v>2.23</v>
      </c>
      <c r="N217" s="153">
        <v>2.57</v>
      </c>
      <c r="O217" s="104"/>
      <c r="P217" s="105">
        <f>(O217/12*2*$E217*$G217*$I217*$K217*P$10)+(O217/12*10*$F217*$G217*$I217*$K217*P$10)</f>
        <v>0</v>
      </c>
      <c r="Q217" s="154"/>
      <c r="R217" s="105">
        <f>(Q217/12*2*$E217*$G217*$I217*$K217*R$10)+(Q217/12*10*$F217*$G217*$I217*$K217*R$10)</f>
        <v>0</v>
      </c>
      <c r="S217" s="106"/>
      <c r="T217" s="105">
        <f>(S217/12*2*$E217*$G217*$I217*$K217*T$10)+(S217/12*10*$F217*$G217*$I217*$K217*T$10)</f>
        <v>0</v>
      </c>
      <c r="U217" s="104"/>
      <c r="V217" s="105">
        <f>(U217/12*2*$E217*$G217*$I217*$K217*V$10)+(U217/12*10*$F217*$G217*$I217*$K217*V$10)</f>
        <v>0</v>
      </c>
      <c r="W217" s="104"/>
      <c r="X217" s="105">
        <f>(W217/12*2*$E217*$G217*$I217*$K217*X$10)+(W217/12*10*$F217*$G217*$I217*$K217*X$10)</f>
        <v>0</v>
      </c>
      <c r="Y217" s="104"/>
      <c r="Z217" s="105">
        <f>(Y217/12*2*$E217*$G217*$I217*$K217*Z$10)+(Y217/12*10*$F217*$G217*$I217*$K217*Z$10)</f>
        <v>0</v>
      </c>
      <c r="AA217" s="106"/>
      <c r="AB217" s="105">
        <f>(AA217/12*2*$E217*$G217*$I217*$K217*AB$10)+(AA217/12*10*$F217*$G217*$I217*$K217*AB$10)</f>
        <v>0</v>
      </c>
      <c r="AC217" s="106">
        <v>2</v>
      </c>
      <c r="AD217" s="105">
        <f>(AC217/12*2*$E217*$G217*$I217*$K217*AD$10)+(AC217/12*10*$F217*$G217*$I217*$K217*AD$10)</f>
        <v>41602.278666666658</v>
      </c>
      <c r="AE217" s="106"/>
      <c r="AF217" s="106">
        <f>SUM(AE217/12*2*$E217*$G217*$I217*$L217*$AF$10)+(AE217/12*10*$F217*$G217*$I217*$L217*$AF$10)</f>
        <v>0</v>
      </c>
      <c r="AG217" s="106">
        <v>0</v>
      </c>
      <c r="AH217" s="107">
        <f>SUM(AG217/12*2*$E217*$G217*$I217*$L217*$AH$10)+(AG217/12*10*$F217*$G217*$I217*$L217*$AH$10)</f>
        <v>0</v>
      </c>
      <c r="AI217" s="104"/>
      <c r="AJ217" s="105">
        <f>(AI217/12*2*$E217*$G217*$I217*$K217*AJ$10)+(AI217/12*10*$F217*$G217*$I217*$K217*AJ$10)</f>
        <v>0</v>
      </c>
      <c r="AK217" s="104"/>
      <c r="AL217" s="105">
        <f>(AK217/12*2*$E217*$G217*$I217*$K217*AL$10)+(AK217/12*10*$F217*$G217*$I217*$K217*AL$10)</f>
        <v>0</v>
      </c>
      <c r="AM217" s="159"/>
      <c r="AN217" s="105">
        <f>(AM217/12*2*$E217*$G217*$I217*$K217*AN$10)+(AM217/12*10*$F217*$G217*$I217*$K217*AN$10)</f>
        <v>0</v>
      </c>
      <c r="AO217" s="104"/>
      <c r="AP217" s="105">
        <f>(AO217/12*2*$E217*$G217*$I217*$K217*AP$10)+(AO217/12*10*$F217*$G217*$I217*$K217*AP$10)</f>
        <v>0</v>
      </c>
      <c r="AQ217" s="104"/>
      <c r="AR217" s="105">
        <f>(AQ217/12*2*$E217*$G217*$I217*$K217*AR$10)+(AQ217/12*10*$F217*$G217*$I217*$K217*AR$10)</f>
        <v>0</v>
      </c>
      <c r="AS217" s="104"/>
      <c r="AT217" s="105">
        <f>(AS217/12*2*$E217*$G217*$I217*$K217*AT$10)+(AS217/12*10*$F217*$G217*$I217*$K217*AT$10)</f>
        <v>0</v>
      </c>
      <c r="AU217" s="104"/>
      <c r="AV217" s="105">
        <f>(AU217/12*2*$E217*$G217*$I217*$K217*AV$10)+(AU217/12*10*$F217*$G217*$I217*$K217*AV$10)</f>
        <v>0</v>
      </c>
      <c r="AW217" s="104"/>
      <c r="AX217" s="105">
        <f>(AW217/12*2*$E217*$G217*$I217*$K217*AX$10)+(AW217/12*10*$F217*$G217*$I217*$K217*AX$10)</f>
        <v>0</v>
      </c>
      <c r="AY217" s="104"/>
      <c r="AZ217" s="105">
        <f>(AY217/12*2*$E217*$G217*$I217*$K217*AZ$10)+(AY217/12*10*$F217*$G217*$I217*$K217*AZ$10)</f>
        <v>0</v>
      </c>
      <c r="BA217" s="104"/>
      <c r="BB217" s="105">
        <f>(BA217/12*2*$E217*$G217*$I217*$K217*BB$10)+(BA217/12*10*$F217*$G217*$I217*$K217*BB$10)</f>
        <v>0</v>
      </c>
      <c r="BC217" s="104"/>
      <c r="BD217" s="105">
        <f>(BC217/12*2*$E217*$G217*$I217*$K217*BD$10)+(BC217/12*10*$F217*$G217*$I217*$K217*BD$10)</f>
        <v>0</v>
      </c>
      <c r="BE217" s="104"/>
      <c r="BF217" s="105">
        <f>(BE217/12*2*$E217*$G217*$I217*$K217*BF$10)+(BE217/12*10*$F217*$G217*$I217*$K217*BF$10)</f>
        <v>0</v>
      </c>
      <c r="BG217" s="104"/>
      <c r="BH217" s="105">
        <f>(BG217/12*2*$E217*$G217*$I217*$K217*BH$10)+(BG217/12*10*$F217*$G217*$I217*$K217*BH$10)</f>
        <v>0</v>
      </c>
      <c r="BI217" s="104"/>
      <c r="BJ217" s="105">
        <f>(BI217/12*2*$E217*$G217*$I217*$K217*BJ$10)+(BI217/12*10*$F217*$G217*$I217*$K217*BJ$10)</f>
        <v>0</v>
      </c>
      <c r="BK217" s="104"/>
      <c r="BL217" s="105">
        <f>(BK217/12*2*$E217*$G217*$I217*$K217*BL$10)+(BK217/12*10*$F217*$G217*$I217*$K217*BL$10)</f>
        <v>0</v>
      </c>
      <c r="BM217" s="104"/>
      <c r="BN217" s="105">
        <f>(BM217/12*2*$E217*$G217*$I217*$K217*BN$10)+(BM217/12*10*$F217*$G217*$I217*$K217*BN$10)</f>
        <v>0</v>
      </c>
      <c r="BO217" s="109"/>
      <c r="BP217" s="105">
        <f>(BO217/12*2*$E217*$G217*$I217*$K217*BP$10)+(BO217/12*10*$F217*$G217*$I217*$K217*BP$10)</f>
        <v>0</v>
      </c>
      <c r="BQ217" s="104"/>
      <c r="BR217" s="105">
        <f>(BQ217/12*2*$E217*$G217*$I217*$K217*BR$10)+(BQ217/12*10*$F217*$G217*$I217*$K217*BR$10)</f>
        <v>0</v>
      </c>
      <c r="BS217" s="106">
        <v>0</v>
      </c>
      <c r="BT217" s="105">
        <f>(BS217/12*2*$E217*$G217*$I217*$K217*BT$10)+(BS217/12*10*$F217*$G217*$I217*$K217*BT$10)</f>
        <v>0</v>
      </c>
      <c r="BU217" s="104"/>
      <c r="BV217" s="105">
        <f>(BU217/12*2*$E217*$G217*$I217*$K217*BV$10)+(BU217/12*10*$F217*$G217*$I217*$K217*BV$10)</f>
        <v>0</v>
      </c>
      <c r="BW217" s="104"/>
      <c r="BX217" s="105">
        <f>(BW217/12*2*$E217*$G217*$I217*$K217*BX$10)+(BW217/12*10*$F217*$G217*$I217*$K217*BX$10)</f>
        <v>0</v>
      </c>
      <c r="BY217" s="104"/>
      <c r="BZ217" s="105">
        <f>(BY217/12*2*$E217*$G217*$I217*$K217*BZ$10)+(BY217/12*10*$F217*$G217*$I217*$K217*BZ$10)</f>
        <v>0</v>
      </c>
      <c r="CA217" s="104"/>
      <c r="CB217" s="105">
        <f>(CA217/12*2*$E217*$G217*$I217*$K217*CB$10)+(CA217/12*10*$F217*$G217*$I217*$K217*CB$10)</f>
        <v>0</v>
      </c>
      <c r="CC217" s="106"/>
      <c r="CD217" s="107">
        <f>SUM(CC217/12*2*$E217*$G217*$I217*$L217*CD$10)+(CC217/12*10*$F217*$G217*$I217*$L217*$CD$10)</f>
        <v>0</v>
      </c>
      <c r="CE217" s="104"/>
      <c r="CF217" s="107">
        <f>SUM(CE217/12*2*$E217*$G217*$I217*$L217*CF$10)+(CE217/12*10*$F217*$G217*$I217*$L217*CF$10)</f>
        <v>0</v>
      </c>
      <c r="CG217" s="106"/>
      <c r="CH217" s="107">
        <f>SUM(CG217/12*2*$E217*$G217*$I217*$L217*CH$10)+(CG217/12*10*$F217*$G217*$I217*$L217*CH$10)</f>
        <v>0</v>
      </c>
      <c r="CI217" s="106"/>
      <c r="CJ217" s="107">
        <f>SUM(CI217/12*2*$E217*$G217*$I217*$L217*CJ$10)+(CI217/12*10*$F217*$G217*$I217*$L217*CJ$10)</f>
        <v>0</v>
      </c>
      <c r="CK217" s="106"/>
      <c r="CL217" s="107">
        <f>SUM(CK217/12*2*$E217*$G217*$I217*$L217*CL$10)+(CK217/12*10*$F217*$G217*$I217*$L217*CL$10)</f>
        <v>0</v>
      </c>
      <c r="CM217" s="104"/>
      <c r="CN217" s="107">
        <f>SUM(CM217/12*2*$E217*$G217*$I217*$L217*CN$10)+(CM217/12*10*$F217*$G217*$I217*$L217*CN$10)</f>
        <v>0</v>
      </c>
      <c r="CO217" s="104"/>
      <c r="CP217" s="107">
        <f>SUM(CO217/12*2*$E217*$G217*$I217*$L217*CP$10)+(CO217/12*10*$F217*$G217*$I217*$L217*CP$10)</f>
        <v>0</v>
      </c>
      <c r="CQ217" s="106"/>
      <c r="CR217" s="107">
        <f>SUM(CQ217/12*2*$E217*$G217*$I217*$L217*CR$10)+(CQ217/12*10*$F217*$G217*$I217*$L217*CR$10)</f>
        <v>0</v>
      </c>
      <c r="CS217" s="104"/>
      <c r="CT217" s="107">
        <f>SUM(CS217/12*2*$E217*$G217*$I217*$L217*CT$10)+(CS217/12*10*$F217*$G217*$I217*$L217*CT$10)</f>
        <v>0</v>
      </c>
      <c r="CU217" s="104">
        <v>0</v>
      </c>
      <c r="CV217" s="107">
        <f>SUM(CU217/12*2*$E217*$G217*$I217*$L217*CV$10)+(CU217/12*10*$F217*$G217*$I217*$L217*CV$10)</f>
        <v>0</v>
      </c>
      <c r="CW217" s="104"/>
      <c r="CX217" s="107">
        <f>SUM(CW217/12*2*$E217*$G217*$I217*$L217*CX$10)+(CW217/12*10*$F217*$G217*$I217*$L217*CX$10)</f>
        <v>0</v>
      </c>
      <c r="CY217" s="104"/>
      <c r="CZ217" s="107">
        <f>SUM(CY217/12*2*$E217*$G217*$I217*$L217*CZ$10)+(CY217/12*10*$F217*$G217*$I217*$L217*CZ$10)</f>
        <v>0</v>
      </c>
      <c r="DA217" s="104"/>
      <c r="DB217" s="107">
        <f>SUM(DA217/12*2*$E217*$G217*$I217*$L217*DB$10)+(DA217/12*10*$F217*$G217*$I217*$L217*DB$10)</f>
        <v>0</v>
      </c>
      <c r="DC217" s="104"/>
      <c r="DD217" s="107">
        <f>SUM(DC217/12*2*$E217*$G217*$I217*$L217*DD$10)+(DC217/12*10*$F217*$G217*$I217*$L217*DD$10)</f>
        <v>0</v>
      </c>
      <c r="DE217" s="104"/>
      <c r="DF217" s="106">
        <f>SUM(DE217/12*2*$E217*$G217*$I217*$L217*DF$10)+(DE217/12*10*$F217*$G217*$I217*$L217*DF$10)</f>
        <v>0</v>
      </c>
      <c r="DG217" s="104"/>
      <c r="DH217" s="107">
        <f>SUM(DG217/12*2*$E217*$G217*$I217*$L217*DH$10)+(DG217/12*10*$F217*$G217*$I217*$L217*DH$10)</f>
        <v>0</v>
      </c>
      <c r="DI217" s="104"/>
      <c r="DJ217" s="107">
        <f>SUM(DI217/12*2*$E217*$G217*$I217*$M217*DJ$10)+(DI217/12*10*$F217*$G217*$I217*$M217*DJ$10)</f>
        <v>0</v>
      </c>
      <c r="DK217" s="104"/>
      <c r="DL217" s="107">
        <f>SUM(DK217/12*2*$E217*$G217*$I217*$N217*DL$10)+(DK217/12*10*$F217*$G217*$I217*$N217*DL$10)</f>
        <v>0</v>
      </c>
      <c r="DM217" s="104"/>
      <c r="DN217" s="105">
        <f>(DM217/12*2*$E217*$G217*$I217*$K217*DN$10)+(DM217/12*10*$F217*$G217*$I217*$K217*DN$10)</f>
        <v>0</v>
      </c>
      <c r="DO217" s="104"/>
      <c r="DP217" s="105">
        <f>(DO217/12*2*$E217*$G217*$I217*$K217*DP$10)+(DO217/12*10*$F217*$G217*$I217*$K217*DP$10)</f>
        <v>0</v>
      </c>
      <c r="DQ217" s="104"/>
      <c r="DR217" s="107">
        <f>SUM(DQ217/12*2*$E217*$G217*$I217)+(DQ217/12*10*$F217*$G217*$I217)</f>
        <v>0</v>
      </c>
      <c r="DS217" s="104"/>
      <c r="DT217" s="106"/>
      <c r="DU217" s="104"/>
      <c r="DV217" s="105">
        <f>(DU217/12*2*$E217*$G217*$I217*$K217*DV$10)+(DU217/12*10*$F217*$G217*$I217*$K217*DV$10)</f>
        <v>0</v>
      </c>
      <c r="DW217" s="104"/>
      <c r="DX217" s="105">
        <f>(DW217/12*2*$E217*$G217*$I217*$K217*DX$10)+(DW217/12*10*$F217*$G217*$I217*$K217*DX$10)</f>
        <v>0</v>
      </c>
      <c r="DY217" s="104"/>
      <c r="DZ217" s="106"/>
      <c r="EA217" s="110"/>
      <c r="EB217" s="110"/>
      <c r="EC217" s="125"/>
      <c r="ED217" s="106"/>
      <c r="EE217" s="125"/>
      <c r="EF217" s="125"/>
      <c r="EG217" s="125"/>
      <c r="EH217" s="111">
        <f>(EG217/12*2*$E217*$G217*$I217*$K217)+(EG217/12*10*$F217*$G217*$I217*$K217)</f>
        <v>0</v>
      </c>
      <c r="EI217" s="112">
        <f t="shared" ref="EI217:EJ222" si="430">SUM(O217,Q217,S217,U217,W217,Y217,AA217,AC217,AE217,AG217,AI217,AK217,AM217,AO217,AQ217,AS217,AU217,AW217,AY217,BA217,BC217,BE217,BG217,BI217,BK217,BM217,BO217,BQ217,BS217,BU217,BW217,BY217,CA217,CC217,CE217,CG217,CI217,CK217,CM217,CO217,CQ217,CS217,CU217,CW217,CY217,DA217,DC217,DE217,DG217,DI217,DK217,DM217,DO217,DQ217,DS217,DU217,DW217,DY217,EA217,EC217,EE217)</f>
        <v>2</v>
      </c>
      <c r="EJ217" s="112">
        <f t="shared" si="430"/>
        <v>41602.278666666658</v>
      </c>
    </row>
    <row r="218" spans="1:140" s="3" customFormat="1" ht="30" hidden="1" customHeight="1" x14ac:dyDescent="0.25">
      <c r="A218" s="95"/>
      <c r="B218" s="132">
        <v>141</v>
      </c>
      <c r="C218" s="96" t="s">
        <v>595</v>
      </c>
      <c r="D218" s="184" t="s">
        <v>596</v>
      </c>
      <c r="E218" s="98">
        <v>16026</v>
      </c>
      <c r="F218" s="98">
        <v>16828</v>
      </c>
      <c r="G218" s="99">
        <v>0.75</v>
      </c>
      <c r="H218" s="100"/>
      <c r="I218" s="101">
        <v>1</v>
      </c>
      <c r="J218" s="268">
        <v>0.95</v>
      </c>
      <c r="K218" s="150">
        <v>1.4</v>
      </c>
      <c r="L218" s="150">
        <v>1.68</v>
      </c>
      <c r="M218" s="150">
        <v>2.23</v>
      </c>
      <c r="N218" s="153">
        <v>2.57</v>
      </c>
      <c r="O218" s="104"/>
      <c r="P218" s="105">
        <f>(O218/12*2*$E218*$G218*$I218*$K218*P$10)+(O218/12*10*$F218*$G218*$J218*$K218*P$10)</f>
        <v>0</v>
      </c>
      <c r="Q218" s="154">
        <v>77</v>
      </c>
      <c r="R218" s="105">
        <f>(Q218/12*2*$E218*$G218*$I218*$K218*R$10)+(Q218/12*10*$F218*$G218*$J218*$K218*R$10)</f>
        <v>1293047.5249999999</v>
      </c>
      <c r="S218" s="106">
        <v>35</v>
      </c>
      <c r="T218" s="105">
        <f>(S218/12*2*$E218*$G218*$I218*$K218*T$10)+(S218/12*10*$F218*$G218*$J218*$K218*T$10)</f>
        <v>587748.875</v>
      </c>
      <c r="U218" s="104"/>
      <c r="V218" s="105">
        <f>(U218/12*2*$E218*$G218*$I218*$K218*V$10)+(U218/12*10*$F218*$G218*$J218*$K218*V$10)</f>
        <v>0</v>
      </c>
      <c r="W218" s="104"/>
      <c r="X218" s="105">
        <f>(W218/12*2*$E218*$G218*$I218*$K218*X$10)+(W218/12*10*$F218*$G218*$J218*$K218*X$10)</f>
        <v>0</v>
      </c>
      <c r="Y218" s="104"/>
      <c r="Z218" s="105">
        <f>(Y218/12*2*$E218*$G218*$I218*$K218*Z$10)+(Y218/12*10*$F218*$G218*$J218*$K218*Z$10)</f>
        <v>0</v>
      </c>
      <c r="AA218" s="106">
        <v>35</v>
      </c>
      <c r="AB218" s="105">
        <f>(AA218/12*2*$E218*$G218*$I218*$K218*AB$10)+(AA218/12*10*$F218*$G218*$J218*$K218*AB$10)</f>
        <v>587748.875</v>
      </c>
      <c r="AC218" s="106"/>
      <c r="AD218" s="105">
        <f>(AC218/12*2*$E218*$G218*$I218*$K218*AD$10)+(AC218/12*10*$F218*$G218*$J218*$K218*AD$10)</f>
        <v>0</v>
      </c>
      <c r="AE218" s="106">
        <v>153</v>
      </c>
      <c r="AF218" s="106">
        <f>SUM(AE218/12*2*$E218*$G218*$I218*$L218*$AF$10)+(AE218/12*10*$F218*$G218*$J218*$L218*$AF$10)</f>
        <v>3083162.67</v>
      </c>
      <c r="AG218" s="106"/>
      <c r="AH218" s="107">
        <f>SUM(AG218/12*2*$E218*$G218*$I218*$L218*$AH$10)+(AG218/12*10*$F218*$G218*$J218*$L218*$AH$10)</f>
        <v>0</v>
      </c>
      <c r="AI218" s="104">
        <v>341</v>
      </c>
      <c r="AJ218" s="105">
        <f>(AI218/12*2*$E218*$G218*$I218*$K218*AJ$10)+(AI218/12*10*$F218*$G218*$J218*$K218*AJ$10)</f>
        <v>5726353.3249999993</v>
      </c>
      <c r="AK218" s="104"/>
      <c r="AL218" s="105">
        <f>(AK218/12*2*$E218*$G218*$I218*$K218*AL$10)+(AK218/12*10*$F218*$G218*$J218*$K218*AL$10)</f>
        <v>0</v>
      </c>
      <c r="AM218" s="159"/>
      <c r="AN218" s="105">
        <f>(AM218/12*2*$E218*$G218*$I218*$K218*AN$10)+(AM218/12*10*$F218*$G218*$J218*$K218*AN$10)</f>
        <v>0</v>
      </c>
      <c r="AO218" s="104"/>
      <c r="AP218" s="105"/>
      <c r="AQ218" s="104">
        <v>418</v>
      </c>
      <c r="AR218" s="105">
        <f>(AQ218/12*2*$E218*$G218*$I218*$K218*AR$10)+(AQ218/12*10*$F218*$G218*$J218*$K218*AR$10)</f>
        <v>7019400.8499999996</v>
      </c>
      <c r="AS218" s="104">
        <v>550</v>
      </c>
      <c r="AT218" s="105">
        <f>(AS218/12*2*$E218*$G218*$I218*$K218*AT$10)+(AS218/12*10*$F218*$G218*$J218*$K218*AT$10)</f>
        <v>9236053.75</v>
      </c>
      <c r="AU218" s="104"/>
      <c r="AV218" s="105">
        <f>(AU218/12*2*$E218*$G218*$I218*$K218*AV$10)+(AU218/12*10*$F218*$G218*$J218*$K218*AV$10)</f>
        <v>0</v>
      </c>
      <c r="AW218" s="104"/>
      <c r="AX218" s="105">
        <f>(AW218/12*2*$E218*$G218*$I218*$K218*AX$10)+(AW218/12*10*$F218*$G218*$J218*$K218*AX$10)</f>
        <v>0</v>
      </c>
      <c r="AY218" s="104"/>
      <c r="AZ218" s="105">
        <f>(AY218/12*2*$E218*$G218*$I218*$K218*AZ$10)+(AY218/12*10*$F218*$G218*$J218*$K218*AZ$10)</f>
        <v>0</v>
      </c>
      <c r="BA218" s="104"/>
      <c r="BB218" s="105">
        <f>(BA218/12*2*$E218*$G218*$I218*$K218*BB$10)+(BA218/12*10*$F218*$G218*$J218*$K218*BB$10)</f>
        <v>0</v>
      </c>
      <c r="BC218" s="104"/>
      <c r="BD218" s="105">
        <f>(BC218/12*2*$E218*$G218*$I218*$K218*BD$10)+(BC218/12*10*$F218*$G218*$J218*$K218*BD$10)</f>
        <v>0</v>
      </c>
      <c r="BE218" s="104">
        <f>60-1-1-1</f>
        <v>57</v>
      </c>
      <c r="BF218" s="105">
        <f>(BE218/12*2*$E218*$G218*$I218*$K218*BF$10)+(BE218/12*10*$F218*$G218*$J218*$K218*BF$10)</f>
        <v>957191.02499999991</v>
      </c>
      <c r="BG218" s="104"/>
      <c r="BH218" s="105">
        <f>(BG218/12*2*$E218*$G218*$I218*$K218*BH$10)+(BG218/12*10*$F218*$G218*$J218*$K218*BH$10)</f>
        <v>0</v>
      </c>
      <c r="BI218" s="104">
        <v>68</v>
      </c>
      <c r="BJ218" s="105">
        <f>(BI218/12*2*$E218*$G218*$I218*$K218*BJ$10)+(BI218/12*10*$F218*$G218*$J218*$K218*BJ$10)</f>
        <v>1141912.0999999999</v>
      </c>
      <c r="BK218" s="104">
        <v>36</v>
      </c>
      <c r="BL218" s="105">
        <f>(BK218/12*2*$E218*$G218*$I218*$K218*BL$10)+(BK218/12*10*$F218*$G218*$J218*$K218*BL$10)</f>
        <v>604541.69999999995</v>
      </c>
      <c r="BM218" s="104"/>
      <c r="BN218" s="105">
        <f>(BM218/12*2*$E218*$G218*$I218*$K218*BN$10)+(BM218/12*10*$F218*$G218*$J218*$K218*BN$10)</f>
        <v>0</v>
      </c>
      <c r="BO218" s="109"/>
      <c r="BP218" s="105">
        <f>(BO218/12*2*$E218*$G218*$I218*$K218*BP$10)+(BO218/12*10*$F218*$G218*$J218*$K218*BP$10)</f>
        <v>0</v>
      </c>
      <c r="BQ218" s="104"/>
      <c r="BR218" s="105">
        <f>(BQ218/12*2*$E218*$G218*$I218*$K218*BR$10)+(BQ218/12*10*$F218*$G218*$J218*$K218*BR$10)</f>
        <v>0</v>
      </c>
      <c r="BS218" s="106"/>
      <c r="BT218" s="105">
        <f>(BS218/12*2*$E218*$G218*$I218*$K218*BT$10)+(BS218/12*10*$F218*$G218*$J218*$K218*BT$10)</f>
        <v>0</v>
      </c>
      <c r="BU218" s="104"/>
      <c r="BV218" s="105">
        <f>(BU218/12*2*$E218*$G218*$I218*$K218*BV$10)+(BU218/12*10*$F218*$G218*$J218*$K218*BV$10)</f>
        <v>0</v>
      </c>
      <c r="BW218" s="104"/>
      <c r="BX218" s="105">
        <f>(BW218/12*2*$E218*$G218*$I218*$K218*BX$10)+(BW218/12*10*$F218*$G218*$J218*$K218*BX$10)</f>
        <v>0</v>
      </c>
      <c r="BY218" s="104"/>
      <c r="BZ218" s="105">
        <f>(BY218/12*2*$E218*$G218*$I218*$K218*BZ$10)+(BY218/12*10*$F218*$G218*$J218*$K218*BZ$10)</f>
        <v>0</v>
      </c>
      <c r="CA218" s="104">
        <v>200</v>
      </c>
      <c r="CB218" s="105">
        <f>(CA218/12*2*$E218*$G218*$I218*$K218*CB$10)+(CA218/12*10*$F218*$G218*$J218*$K218*CB$10)</f>
        <v>3358565</v>
      </c>
      <c r="CC218" s="106"/>
      <c r="CD218" s="107">
        <f>SUM(CC218/12*2*$E218*$G218*$I218*$L218*$CD$10)+(CC218/12*10*$F218*$G218*$J218*$L218*$CD$10)</f>
        <v>0</v>
      </c>
      <c r="CE218" s="104"/>
      <c r="CF218" s="107">
        <f>SUM(CE218/12*2*$E218*$G218*$I218*$L218*CF$10)+(CE218/12*10*$F218*$G218*$J218*$L218*CF$10)</f>
        <v>0</v>
      </c>
      <c r="CG218" s="106"/>
      <c r="CH218" s="107">
        <f>SUM(CG218/12*2*$E218*$G218*$I218*$L218*CH$10)+(CG218/12*10*$F218*$G218*$J218*$L218*CH$10)</f>
        <v>0</v>
      </c>
      <c r="CI218" s="106"/>
      <c r="CJ218" s="107">
        <f>SUM(CI218/12*2*$E218*$G218*$I218*$L218*CJ$10)+(CI218/12*10*$F218*$G218*$J218*$L218*CJ$10)</f>
        <v>0</v>
      </c>
      <c r="CK218" s="106"/>
      <c r="CL218" s="107"/>
      <c r="CM218" s="104"/>
      <c r="CN218" s="107">
        <f>SUM(CM218/12*2*$E218*$G218*$I218*$L218*CN$10)+(CM218/12*10*$F218*$G218*$J218*$L218*CN$10)</f>
        <v>0</v>
      </c>
      <c r="CO218" s="104"/>
      <c r="CP218" s="107">
        <f>SUM(CO218/12*2*$E218*$G218*$I218*$L218*CP$10)+(CO218/12*10*$F218*$G218*$J218*$L218*CP$10)</f>
        <v>0</v>
      </c>
      <c r="CQ218" s="106"/>
      <c r="CR218" s="107">
        <f>SUM(CQ218/12*2*$E218*$G218*$I218*$L218*CR$10)+(CQ218/12*10*$F218*$G218*$J218*$L218*CR$10)</f>
        <v>0</v>
      </c>
      <c r="CS218" s="104">
        <v>40</v>
      </c>
      <c r="CT218" s="107">
        <f>SUM(CS218/12*2*$E218*$G218*$I218*$L218*CT$10)+(CS218/12*10*$F218*$G218*$J218*$L218*CT$10)</f>
        <v>806055.6</v>
      </c>
      <c r="CU218" s="104"/>
      <c r="CV218" s="107">
        <f>SUM(CU218/12*2*$E218*$G218*$I218*$L218*CV$10)+(CU218/12*10*$F218*$G218*$J218*$L218*CV$10)</f>
        <v>0</v>
      </c>
      <c r="CW218" s="104"/>
      <c r="CX218" s="107">
        <f>SUM(CW218/12*2*$E218*$G218*$I218*$L218*CX$10)+(CW218/12*10*$F218*$G218*$J218*$L218*CX$10)</f>
        <v>0</v>
      </c>
      <c r="CY218" s="104"/>
      <c r="CZ218" s="107">
        <f>SUM(CY218/12*2*$E218*$G218*$I218*$L218*CZ$10)+(CY218/12*10*$F218*$G218*$J218*$L218*CZ$10)</f>
        <v>0</v>
      </c>
      <c r="DA218" s="104"/>
      <c r="DB218" s="107">
        <f>SUM(DA218/12*2*$E218*$G218*$I218*$L218*DB$10)+(DA218/12*10*$F218*$G218*$J218*$L218*DB$10)</f>
        <v>0</v>
      </c>
      <c r="DC218" s="104"/>
      <c r="DD218" s="107">
        <f>SUM(DC218/12*2*$E218*$G218*$I218*$L218*DD$10)+(DC218/12*10*$F218*$G218*$J218*$L218*DD$10)</f>
        <v>0</v>
      </c>
      <c r="DE218" s="104"/>
      <c r="DF218" s="106">
        <f>SUM(DE218/12*2*$E218*$G218*$I218*$L218*DF$10)+(DE218/12*10*$F218*$G218*$J218*$L218*DF$10)</f>
        <v>0</v>
      </c>
      <c r="DG218" s="104"/>
      <c r="DH218" s="107">
        <f>SUM(DG218/12*2*$E218*$G218*$I218*$L218*DH$10)+(DG218/12*10*$F218*$G218*$J218*$L218*DH$10)</f>
        <v>0</v>
      </c>
      <c r="DI218" s="104"/>
      <c r="DJ218" s="107">
        <f>SUM(DI218/12*2*$E218*$G218*$I218*$M218*DJ$10)+(DI218/12*10*$F218*$G218*$J218*$M218*DJ$10)</f>
        <v>0</v>
      </c>
      <c r="DK218" s="104"/>
      <c r="DL218" s="107">
        <f>SUM(DK218/12*2*$E218*$G218*$I218*$N218*DL$10)+(DK218/12*10*$F218*$G218*$J218*$N218*DL$10)</f>
        <v>0</v>
      </c>
      <c r="DM218" s="104"/>
      <c r="DN218" s="105"/>
      <c r="DO218" s="104"/>
      <c r="DP218" s="105">
        <f>(DO218/12*2*$E218*$G218*$I218*$K218*DP$10)+(DO218/12*10*$F218*$G218*$J218*$K218*DP$10)</f>
        <v>0</v>
      </c>
      <c r="DQ218" s="104"/>
      <c r="DR218" s="107"/>
      <c r="DS218" s="104"/>
      <c r="DT218" s="106"/>
      <c r="DU218" s="104"/>
      <c r="DV218" s="105">
        <f>(DU218/12*2*$E218*$G218*$I218*$K218*DV$10)+(DU218/12*10*$F218*$G218*$J218*$K218*DV$10)</f>
        <v>0</v>
      </c>
      <c r="DW218" s="104"/>
      <c r="DX218" s="105"/>
      <c r="DY218" s="104"/>
      <c r="DZ218" s="106"/>
      <c r="EA218" s="110"/>
      <c r="EB218" s="110"/>
      <c r="EC218" s="104"/>
      <c r="ED218" s="106">
        <f>(EC218/12*2*$E218*$G218*$I218*$K218)+(EC218/12*10*$F218*$G218*$J218*$K218)</f>
        <v>0</v>
      </c>
      <c r="EE218" s="104"/>
      <c r="EF218" s="104"/>
      <c r="EG218" s="104"/>
      <c r="EH218" s="111"/>
      <c r="EI218" s="112">
        <f t="shared" si="430"/>
        <v>2010</v>
      </c>
      <c r="EJ218" s="112">
        <f t="shared" si="430"/>
        <v>34401781.294999994</v>
      </c>
    </row>
    <row r="219" spans="1:140" s="3" customFormat="1" ht="30" hidden="1" customHeight="1" x14ac:dyDescent="0.25">
      <c r="A219" s="95"/>
      <c r="B219" s="132">
        <v>142</v>
      </c>
      <c r="C219" s="96" t="s">
        <v>597</v>
      </c>
      <c r="D219" s="184" t="s">
        <v>598</v>
      </c>
      <c r="E219" s="98">
        <v>16026</v>
      </c>
      <c r="F219" s="98">
        <v>16828</v>
      </c>
      <c r="G219" s="151">
        <v>1</v>
      </c>
      <c r="H219" s="100"/>
      <c r="I219" s="101">
        <v>1</v>
      </c>
      <c r="J219" s="268">
        <v>0.95</v>
      </c>
      <c r="K219" s="150">
        <v>1.4</v>
      </c>
      <c r="L219" s="150">
        <v>1.68</v>
      </c>
      <c r="M219" s="150">
        <v>2.23</v>
      </c>
      <c r="N219" s="153">
        <v>2.57</v>
      </c>
      <c r="O219" s="104"/>
      <c r="P219" s="105">
        <f>(O219/12*2*$E219*$G219*$I219*$K219*P$10)+(O219/12*10*$F219*$G219*$J219*$K219*P$10)</f>
        <v>0</v>
      </c>
      <c r="Q219" s="154">
        <v>59</v>
      </c>
      <c r="R219" s="105">
        <f>(Q219/12*2*$E219*$G219*$I219*$K219*R$10)+(Q219/12*10*$F219*$G219*$J219*$K219*R$10)</f>
        <v>1321035.5666666664</v>
      </c>
      <c r="S219" s="106">
        <v>9</v>
      </c>
      <c r="T219" s="105">
        <f>(S219/12*2*$E219*$G219*$I219*$K219*T$10)+(S219/12*10*$F219*$G219*$J219*$K219*T$10)</f>
        <v>201513.9</v>
      </c>
      <c r="U219" s="104"/>
      <c r="V219" s="105">
        <f>(U219/12*2*$E219*$G219*$I219*$K219*V$10)+(U219/12*10*$F219*$G219*$J219*$K219*V$10)</f>
        <v>0</v>
      </c>
      <c r="W219" s="104"/>
      <c r="X219" s="105">
        <f>(W219/12*2*$E219*$G219*$I219*$K219*X$10)+(W219/12*10*$F219*$G219*$J219*$K219*X$10)</f>
        <v>0</v>
      </c>
      <c r="Y219" s="104"/>
      <c r="Z219" s="105">
        <f>(Y219/12*2*$E219*$G219*$I219*$K219*Z$10)+(Y219/12*10*$F219*$G219*$J219*$K219*Z$10)</f>
        <v>0</v>
      </c>
      <c r="AA219" s="106">
        <v>25</v>
      </c>
      <c r="AB219" s="105">
        <f>(AA219/12*2*$E219*$G219*$I219*$K219*AB$10)+(AA219/12*10*$F219*$G219*$J219*$K219*AB$10)</f>
        <v>559760.83333333326</v>
      </c>
      <c r="AC219" s="106"/>
      <c r="AD219" s="105">
        <f>(AC219/12*2*$E219*$G219*$I219*$K219*AD$10)+(AC219/12*10*$F219*$G219*$J219*$K219*AD$10)</f>
        <v>0</v>
      </c>
      <c r="AE219" s="106">
        <v>8</v>
      </c>
      <c r="AF219" s="106">
        <f>SUM(AE219/12*2*$E219*$G219*$I219*$L219*$AF$10)+(AE219/12*10*$F219*$G219*$J219*$L219*$AF$10)</f>
        <v>214948.15999999995</v>
      </c>
      <c r="AG219" s="106"/>
      <c r="AH219" s="107">
        <f>SUM(AG219/12*2*$E219*$G219*$I219*$L219*$AH$10)+(AG219/12*10*$F219*$G219*$J219*$L219*$AH$10)</f>
        <v>0</v>
      </c>
      <c r="AI219" s="104">
        <v>353</v>
      </c>
      <c r="AJ219" s="105">
        <f>(AI219/12*2*$E219*$G219*$I219*$K219*AJ$10)+(AI219/12*10*$F219*$G219*$J219*$K219*AJ$10)</f>
        <v>7903822.9666666659</v>
      </c>
      <c r="AK219" s="104"/>
      <c r="AL219" s="105">
        <f>(AK219/12*2*$E219*$G219*$I219*$K219*AL$10)+(AK219/12*10*$F219*$G219*$J219*$K219*AL$10)</f>
        <v>0</v>
      </c>
      <c r="AM219" s="159"/>
      <c r="AN219" s="105">
        <f>(AM219/12*2*$E219*$G219*$I219*$K219*AN$10)+(AM219/12*10*$F219*$G219*$J219*$K219*AN$10)</f>
        <v>0</v>
      </c>
      <c r="AO219" s="104"/>
      <c r="AP219" s="105"/>
      <c r="AQ219" s="104">
        <v>724</v>
      </c>
      <c r="AR219" s="105">
        <f>(AQ219/12*2*$E219*$G219*$I219*$K219*AR$10)+(AQ219/12*10*$F219*$G219*$J219*$K219*AR$10)</f>
        <v>16210673.733333331</v>
      </c>
      <c r="AS219" s="104">
        <v>250</v>
      </c>
      <c r="AT219" s="105">
        <f>(AS219/12*2*$E219*$G219*$I219*$K219*AT$10)+(AS219/12*10*$F219*$G219*$J219*$K219*AT$10)</f>
        <v>5597608.3333333321</v>
      </c>
      <c r="AU219" s="104"/>
      <c r="AV219" s="105">
        <f>(AU219/12*2*$E219*$G219*$I219*$K219*AV$10)+(AU219/12*10*$F219*$G219*$J219*$K219*AV$10)</f>
        <v>0</v>
      </c>
      <c r="AW219" s="104"/>
      <c r="AX219" s="105">
        <f>(AW219/12*2*$E219*$G219*$I219*$K219*AX$10)+(AW219/12*10*$F219*$G219*$J219*$K219*AX$10)</f>
        <v>0</v>
      </c>
      <c r="AY219" s="104"/>
      <c r="AZ219" s="105">
        <f>(AY219/12*2*$E219*$G219*$I219*$K219*AZ$10)+(AY219/12*10*$F219*$G219*$J219*$K219*AZ$10)</f>
        <v>0</v>
      </c>
      <c r="BA219" s="104"/>
      <c r="BB219" s="105">
        <f>(BA219/12*2*$E219*$G219*$I219*$K219*BB$10)+(BA219/12*10*$F219*$G219*$J219*$K219*BB$10)</f>
        <v>0</v>
      </c>
      <c r="BC219" s="104"/>
      <c r="BD219" s="105">
        <f>(BC219/12*2*$E219*$G219*$I219*$K219*BD$10)+(BC219/12*10*$F219*$G219*$J219*$K219*BD$10)</f>
        <v>0</v>
      </c>
      <c r="BE219" s="104">
        <f>10+10+10+10-1</f>
        <v>39</v>
      </c>
      <c r="BF219" s="105">
        <f>(BE219/12*2*$E219*$G219*$I219*$K219*BF$10)+(BE219/12*10*$F219*$G219*$J219*$K219*BF$10)</f>
        <v>873226.89999999991</v>
      </c>
      <c r="BG219" s="104"/>
      <c r="BH219" s="105">
        <f>(BG219/12*2*$E219*$G219*$I219*$K219*BH$10)+(BG219/12*10*$F219*$G219*$J219*$K219*BH$10)</f>
        <v>0</v>
      </c>
      <c r="BI219" s="104">
        <v>12</v>
      </c>
      <c r="BJ219" s="105">
        <f>(BI219/12*2*$E219*$G219*$I219*$K219*BJ$10)+(BI219/12*10*$F219*$G219*$J219*$K219*BJ$10)</f>
        <v>268685.2</v>
      </c>
      <c r="BK219" s="104">
        <v>6</v>
      </c>
      <c r="BL219" s="105">
        <f>(BK219/12*2*$E219*$G219*$I219*$K219*BL$10)+(BK219/12*10*$F219*$G219*$J219*$K219*BL$10)</f>
        <v>134342.6</v>
      </c>
      <c r="BM219" s="104"/>
      <c r="BN219" s="105">
        <f>(BM219/12*2*$E219*$G219*$I219*$K219*BN$10)+(BM219/12*10*$F219*$G219*$J219*$K219*BN$10)</f>
        <v>0</v>
      </c>
      <c r="BO219" s="109"/>
      <c r="BP219" s="105">
        <f>(BO219/12*2*$E219*$G219*$I219*$K219*BP$10)+(BO219/12*10*$F219*$G219*$J219*$K219*BP$10)</f>
        <v>0</v>
      </c>
      <c r="BQ219" s="104"/>
      <c r="BR219" s="105">
        <f>(BQ219/12*2*$E219*$G219*$I219*$K219*BR$10)+(BQ219/12*10*$F219*$G219*$J219*$K219*BR$10)</f>
        <v>0</v>
      </c>
      <c r="BS219" s="106"/>
      <c r="BT219" s="105">
        <f>(BS219/12*2*$E219*$G219*$I219*$K219*BT$10)+(BS219/12*10*$F219*$G219*$J219*$K219*BT$10)</f>
        <v>0</v>
      </c>
      <c r="BU219" s="104"/>
      <c r="BV219" s="105">
        <f>(BU219/12*2*$E219*$G219*$I219*$K219*BV$10)+(BU219/12*10*$F219*$G219*$J219*$K219*BV$10)</f>
        <v>0</v>
      </c>
      <c r="BW219" s="104"/>
      <c r="BX219" s="105">
        <f>(BW219/12*2*$E219*$G219*$I219*$K219*BX$10)+(BW219/12*10*$F219*$G219*$J219*$K219*BX$10)</f>
        <v>0</v>
      </c>
      <c r="BY219" s="104">
        <v>20</v>
      </c>
      <c r="BZ219" s="105">
        <f>(BY219/12*2*$E219*$G219*$I219*$K219*BZ$10)+(BY219/12*10*$F219*$G219*$J219*$K219*BZ$10)</f>
        <v>447808.66666666663</v>
      </c>
      <c r="CA219" s="104">
        <v>220</v>
      </c>
      <c r="CB219" s="105">
        <f>(CA219/12*2*$E219*$G219*$I219*$K219*CB$10)+(CA219/12*10*$F219*$G219*$J219*$K219*CB$10)</f>
        <v>4925895.3333333321</v>
      </c>
      <c r="CC219" s="106"/>
      <c r="CD219" s="107">
        <f>SUM(CC219/12*2*$E219*$G219*$I219*$L219*$CD$10)+(CC219/12*10*$F219*$G219*$J219*$L219*$CD$10)</f>
        <v>0</v>
      </c>
      <c r="CE219" s="104"/>
      <c r="CF219" s="107">
        <f>SUM(CE219/12*2*$E219*$G219*$I219*$L219*CF$10)+(CE219/12*10*$F219*$G219*$J219*$L219*CF$10)</f>
        <v>0</v>
      </c>
      <c r="CG219" s="106"/>
      <c r="CH219" s="107">
        <f>SUM(CG219/12*2*$E219*$G219*$I219*$L219*CH$10)+(CG219/12*10*$F219*$G219*$J219*$L219*CH$10)</f>
        <v>0</v>
      </c>
      <c r="CI219" s="106"/>
      <c r="CJ219" s="107">
        <f>SUM(CI219/12*2*$E219*$G219*$I219*$L219*CJ$10)+(CI219/12*10*$F219*$G219*$J219*$L219*CJ$10)</f>
        <v>0</v>
      </c>
      <c r="CK219" s="106"/>
      <c r="CL219" s="107"/>
      <c r="CM219" s="104"/>
      <c r="CN219" s="107">
        <f>SUM(CM219/12*2*$E219*$G219*$I219*$L219*CN$10)+(CM219/12*10*$F219*$G219*$J219*$L219*CN$10)</f>
        <v>0</v>
      </c>
      <c r="CO219" s="104"/>
      <c r="CP219" s="107">
        <f>SUM(CO219/12*2*$E219*$G219*$I219*$L219*CP$10)+(CO219/12*10*$F219*$G219*$J219*$L219*CP$10)</f>
        <v>0</v>
      </c>
      <c r="CQ219" s="106"/>
      <c r="CR219" s="107">
        <f>SUM(CQ219/12*2*$E219*$G219*$I219*$L219*CR$10)+(CQ219/12*10*$F219*$G219*$J219*$L219*CR$10)</f>
        <v>0</v>
      </c>
      <c r="CS219" s="104"/>
      <c r="CT219" s="107">
        <f>SUM(CS219/12*2*$E219*$G219*$I219*$L219*CT$10)+(CS219/12*10*$F219*$G219*$J219*$L219*CT$10)</f>
        <v>0</v>
      </c>
      <c r="CU219" s="104"/>
      <c r="CV219" s="107">
        <f>SUM(CU219/12*2*$E219*$G219*$I219*$L219*CV$10)+(CU219/12*10*$F219*$G219*$J219*$L219*CV$10)</f>
        <v>0</v>
      </c>
      <c r="CW219" s="104"/>
      <c r="CX219" s="107">
        <f>SUM(CW219/12*2*$E219*$G219*$I219*$L219*CX$10)+(CW219/12*10*$F219*$G219*$J219*$L219*CX$10)</f>
        <v>0</v>
      </c>
      <c r="CY219" s="104"/>
      <c r="CZ219" s="107">
        <f>SUM(CY219/12*2*$E219*$G219*$I219*$L219*CZ$10)+(CY219/12*10*$F219*$G219*$J219*$L219*CZ$10)</f>
        <v>0</v>
      </c>
      <c r="DA219" s="104"/>
      <c r="DB219" s="107">
        <f>SUM(DA219/12*2*$E219*$G219*$I219*$L219*DB$10)+(DA219/12*10*$F219*$G219*$J219*$L219*DB$10)</f>
        <v>0</v>
      </c>
      <c r="DC219" s="104"/>
      <c r="DD219" s="107">
        <f>SUM(DC219/12*2*$E219*$G219*$I219*$L219*DD$10)+(DC219/12*10*$F219*$G219*$J219*$L219*DD$10)</f>
        <v>0</v>
      </c>
      <c r="DE219" s="104"/>
      <c r="DF219" s="106">
        <f>SUM(DE219/12*2*$E219*$G219*$I219*$L219*DF$10)+(DE219/12*10*$F219*$G219*$J219*$L219*DF$10)</f>
        <v>0</v>
      </c>
      <c r="DG219" s="104"/>
      <c r="DH219" s="107">
        <f>SUM(DG219/12*2*$E219*$G219*$I219*$L219*DH$10)+(DG219/12*10*$F219*$G219*$J219*$L219*DH$10)</f>
        <v>0</v>
      </c>
      <c r="DI219" s="104"/>
      <c r="DJ219" s="107">
        <f>SUM(DI219/12*2*$E219*$G219*$I219*$M219*DJ$10)+(DI219/12*10*$F219*$G219*$J219*$M219*DJ$10)</f>
        <v>0</v>
      </c>
      <c r="DK219" s="104"/>
      <c r="DL219" s="107">
        <f>SUM(DK219/12*2*$E219*$G219*$I219*$N219*DL$10)+(DK219/12*10*$F219*$G219*$J219*$N219*DL$10)</f>
        <v>0</v>
      </c>
      <c r="DM219" s="104"/>
      <c r="DN219" s="105"/>
      <c r="DO219" s="104"/>
      <c r="DP219" s="105">
        <f>(DO219/12*2*$E219*$G219*$I219*$K219*DP$10)+(DO219/12*10*$F219*$G219*$J219*$K219*DP$10)</f>
        <v>0</v>
      </c>
      <c r="DQ219" s="104"/>
      <c r="DR219" s="107"/>
      <c r="DS219" s="104"/>
      <c r="DT219" s="106"/>
      <c r="DU219" s="104"/>
      <c r="DV219" s="105">
        <f>(DU219/12*2*$E219*$G219*$I219*$K219*DV$10)+(DU219/12*10*$F219*$G219*$J219*$K219*DV$10)</f>
        <v>0</v>
      </c>
      <c r="DW219" s="104"/>
      <c r="DX219" s="105"/>
      <c r="DY219" s="104"/>
      <c r="DZ219" s="106"/>
      <c r="EA219" s="110"/>
      <c r="EB219" s="110"/>
      <c r="EC219" s="104"/>
      <c r="ED219" s="106">
        <f>(EC219/12*2*$E219*$G219*$I219*$K219)+(EC219/12*10*$F219*$G219*$J219*$K219)</f>
        <v>0</v>
      </c>
      <c r="EE219" s="104"/>
      <c r="EF219" s="104"/>
      <c r="EG219" s="104"/>
      <c r="EH219" s="111"/>
      <c r="EI219" s="112">
        <f t="shared" si="430"/>
        <v>1725</v>
      </c>
      <c r="EJ219" s="112">
        <f t="shared" si="430"/>
        <v>38659322.193333328</v>
      </c>
    </row>
    <row r="220" spans="1:140" s="160" customFormat="1" ht="30" hidden="1" customHeight="1" x14ac:dyDescent="0.25">
      <c r="A220" s="95"/>
      <c r="B220" s="132">
        <v>143</v>
      </c>
      <c r="C220" s="96" t="s">
        <v>599</v>
      </c>
      <c r="D220" s="184" t="s">
        <v>600</v>
      </c>
      <c r="E220" s="98">
        <v>16026</v>
      </c>
      <c r="F220" s="98">
        <v>16828</v>
      </c>
      <c r="G220" s="99">
        <v>4.34</v>
      </c>
      <c r="H220" s="100"/>
      <c r="I220" s="101">
        <v>1</v>
      </c>
      <c r="J220" s="268">
        <v>0.95</v>
      </c>
      <c r="K220" s="150">
        <v>1.4</v>
      </c>
      <c r="L220" s="150">
        <v>1.68</v>
      </c>
      <c r="M220" s="150">
        <v>2.23</v>
      </c>
      <c r="N220" s="153">
        <v>2.57</v>
      </c>
      <c r="O220" s="104"/>
      <c r="P220" s="105">
        <f>(O220/12*2*$E220*$G220*$I220*$K220*P$10)+(O220/12*10*$F220*$G220*$J220*$K220*P$10)</f>
        <v>0</v>
      </c>
      <c r="Q220" s="154"/>
      <c r="R220" s="105">
        <f>(Q220/12*2*$E220*$G220*$I220*$K220*R$10)+(Q220/12*10*$F220*$G220*$J220*$K220*R$10)</f>
        <v>0</v>
      </c>
      <c r="S220" s="106"/>
      <c r="T220" s="105">
        <f>(S220/12*2*$E220*$G220*$I220*$K220*T$10)+(S220/12*10*$F220*$G220*$J220*$K220*T$10)</f>
        <v>0</v>
      </c>
      <c r="U220" s="104"/>
      <c r="V220" s="105">
        <f>(U220/12*2*$E220*$G220*$I220*$K220*V$10)+(U220/12*10*$F220*$G220*$J220*$K220*V$10)</f>
        <v>0</v>
      </c>
      <c r="W220" s="104"/>
      <c r="X220" s="105">
        <f>(W220/12*2*$E220*$G220*$I220*$K220*X$10)+(W220/12*10*$F220*$G220*$J220*$K220*X$10)</f>
        <v>0</v>
      </c>
      <c r="Y220" s="104"/>
      <c r="Z220" s="105">
        <f>(Y220/12*2*$E220*$G220*$I220*$K220*Z$10)+(Y220/12*10*$F220*$G220*$J220*$K220*Z$10)</f>
        <v>0</v>
      </c>
      <c r="AA220" s="106">
        <v>6</v>
      </c>
      <c r="AB220" s="105">
        <f>(AA220/12*2*$E220*$G220*$I220*$K220*AB$10)+(AA220/12*10*$F220*$G220*$J220*$K220*AB$10)</f>
        <v>583046.88399999996</v>
      </c>
      <c r="AC220" s="106"/>
      <c r="AD220" s="105">
        <f>(AC220/12*2*$E220*$G220*$I220*$K220*AD$10)+(AC220/12*10*$F220*$G220*$J220*$K220*AD$10)</f>
        <v>0</v>
      </c>
      <c r="AE220" s="106"/>
      <c r="AF220" s="106">
        <f>SUM(AE220/12*2*$E220*$G220*$I220*$L220*$AF$10)+(AE220/12*10*$F220*$G220*$J220*$L220*$AF$10)</f>
        <v>0</v>
      </c>
      <c r="AG220" s="106"/>
      <c r="AH220" s="107">
        <f>SUM(AG220/12*2*$E220*$G220*$I220*$L220*$AH$10)+(AG220/12*10*$F220*$G220*$J220*$L220*$AH$10)</f>
        <v>0</v>
      </c>
      <c r="AI220" s="104"/>
      <c r="AJ220" s="105">
        <f>(AI220/12*2*$E220*$G220*$I220*$K220*AJ$10)+(AI220/12*10*$F220*$G220*$J220*$K220*AJ$10)</f>
        <v>0</v>
      </c>
      <c r="AK220" s="104"/>
      <c r="AL220" s="105">
        <f>(AK220/12*2*$E220*$G220*$I220*$K220*AL$10)+(AK220/12*10*$F220*$G220*$J220*$K220*AL$10)</f>
        <v>0</v>
      </c>
      <c r="AM220" s="159"/>
      <c r="AN220" s="105">
        <f>(AM220/12*2*$E220*$G220*$I220*$K220*AN$10)+(AM220/12*10*$F220*$G220*$J220*$K220*AN$10)</f>
        <v>0</v>
      </c>
      <c r="AO220" s="104"/>
      <c r="AP220" s="105"/>
      <c r="AQ220" s="104">
        <v>20</v>
      </c>
      <c r="AR220" s="105">
        <f>(AQ220/12*2*$E220*$G220*$I220*$K220*AR$10)+(AQ220/12*10*$F220*$G220*$J220*$K220*AR$10)</f>
        <v>1943489.6133333331</v>
      </c>
      <c r="AS220" s="104"/>
      <c r="AT220" s="105">
        <f>(AS220/12*2*$E220*$G220*$I220*$K220*AT$10)+(AS220/12*10*$F220*$G220*$J220*$K220*AT$10)</f>
        <v>0</v>
      </c>
      <c r="AU220" s="104"/>
      <c r="AV220" s="105">
        <f>(AU220/12*2*$E220*$G220*$I220*$K220*AV$10)+(AU220/12*10*$F220*$G220*$J220*$K220*AV$10)</f>
        <v>0</v>
      </c>
      <c r="AW220" s="104"/>
      <c r="AX220" s="105">
        <f>(AW220/12*2*$E220*$G220*$I220*$K220*AX$10)+(AW220/12*10*$F220*$G220*$J220*$K220*AX$10)</f>
        <v>0</v>
      </c>
      <c r="AY220" s="104"/>
      <c r="AZ220" s="105">
        <f>(AY220/12*2*$E220*$G220*$I220*$K220*AZ$10)+(AY220/12*10*$F220*$G220*$J220*$K220*AZ$10)</f>
        <v>0</v>
      </c>
      <c r="BA220" s="104"/>
      <c r="BB220" s="105">
        <f>(BA220/12*2*$E220*$G220*$I220*$K220*BB$10)+(BA220/12*10*$F220*$G220*$J220*$K220*BB$10)</f>
        <v>0</v>
      </c>
      <c r="BC220" s="104"/>
      <c r="BD220" s="105">
        <f>(BC220/12*2*$E220*$G220*$I220*$K220*BD$10)+(BC220/12*10*$F220*$G220*$J220*$K220*BD$10)</f>
        <v>0</v>
      </c>
      <c r="BE220" s="104"/>
      <c r="BF220" s="105">
        <f>(BE220/12*2*$E220*$G220*$I220*$K220*BF$10)+(BE220/12*10*$F220*$G220*$J220*$K220*BF$10)</f>
        <v>0</v>
      </c>
      <c r="BG220" s="104"/>
      <c r="BH220" s="105">
        <f>(BG220/12*2*$E220*$G220*$I220*$K220*BH$10)+(BG220/12*10*$F220*$G220*$J220*$K220*BH$10)</f>
        <v>0</v>
      </c>
      <c r="BI220" s="104"/>
      <c r="BJ220" s="105">
        <f>(BI220/12*2*$E220*$G220*$I220*$K220*BJ$10)+(BI220/12*10*$F220*$G220*$J220*$K220*BJ$10)</f>
        <v>0</v>
      </c>
      <c r="BK220" s="104"/>
      <c r="BL220" s="105">
        <f>(BK220/12*2*$E220*$G220*$I220*$K220*BL$10)+(BK220/12*10*$F220*$G220*$J220*$K220*BL$10)</f>
        <v>0</v>
      </c>
      <c r="BM220" s="104"/>
      <c r="BN220" s="105">
        <f>(BM220/12*2*$E220*$G220*$I220*$K220*BN$10)+(BM220/12*10*$F220*$G220*$J220*$K220*BN$10)</f>
        <v>0</v>
      </c>
      <c r="BO220" s="109"/>
      <c r="BP220" s="105">
        <f>(BO220/12*2*$E220*$G220*$I220*$K220*BP$10)+(BO220/12*10*$F220*$G220*$J220*$K220*BP$10)</f>
        <v>0</v>
      </c>
      <c r="BQ220" s="104"/>
      <c r="BR220" s="105">
        <f>(BQ220/12*2*$E220*$G220*$I220*$K220*BR$10)+(BQ220/12*10*$F220*$G220*$J220*$K220*BR$10)</f>
        <v>0</v>
      </c>
      <c r="BS220" s="106"/>
      <c r="BT220" s="105">
        <f>(BS220/12*2*$E220*$G220*$I220*$K220*BT$10)+(BS220/12*10*$F220*$G220*$J220*$K220*BT$10)</f>
        <v>0</v>
      </c>
      <c r="BU220" s="104"/>
      <c r="BV220" s="105">
        <f>(BU220/12*2*$E220*$G220*$I220*$K220*BV$10)+(BU220/12*10*$F220*$G220*$J220*$K220*BV$10)</f>
        <v>0</v>
      </c>
      <c r="BW220" s="104"/>
      <c r="BX220" s="105">
        <f>(BW220/12*2*$E220*$G220*$I220*$K220*BX$10)+(BW220/12*10*$F220*$G220*$J220*$K220*BX$10)</f>
        <v>0</v>
      </c>
      <c r="BY220" s="104"/>
      <c r="BZ220" s="105">
        <f>(BY220/12*2*$E220*$G220*$I220*$K220*BZ$10)+(BY220/12*10*$F220*$G220*$J220*$K220*BZ$10)</f>
        <v>0</v>
      </c>
      <c r="CA220" s="104"/>
      <c r="CB220" s="105">
        <f>(CA220/12*2*$E220*$G220*$I220*$K220*CB$10)+(CA220/12*10*$F220*$G220*$J220*$K220*CB$10)</f>
        <v>0</v>
      </c>
      <c r="CC220" s="106"/>
      <c r="CD220" s="107">
        <f>SUM(CC220/12*2*$E220*$G220*$I220*$L220*$CD$10)+(CC220/12*10*$F220*$G220*$J220*$L220*$CD$10)</f>
        <v>0</v>
      </c>
      <c r="CE220" s="104"/>
      <c r="CF220" s="107">
        <f>SUM(CE220/12*2*$E220*$G220*$I220*$L220*CF$10)+(CE220/12*10*$F220*$G220*$J220*$L220*CF$10)</f>
        <v>0</v>
      </c>
      <c r="CG220" s="106"/>
      <c r="CH220" s="107">
        <f>SUM(CG220/12*2*$E220*$G220*$I220*$L220*CH$10)+(CG220/12*10*$F220*$G220*$J220*$L220*CH$10)</f>
        <v>0</v>
      </c>
      <c r="CI220" s="106"/>
      <c r="CJ220" s="107">
        <f>SUM(CI220/12*2*$E220*$G220*$I220*$L220*CJ$10)+(CI220/12*10*$F220*$G220*$J220*$L220*CJ$10)</f>
        <v>0</v>
      </c>
      <c r="CK220" s="106"/>
      <c r="CL220" s="107"/>
      <c r="CM220" s="104"/>
      <c r="CN220" s="107">
        <f>SUM(CM220/12*2*$E220*$G220*$I220*$L220*CN$10)+(CM220/12*10*$F220*$G220*$J220*$L220*CN$10)</f>
        <v>0</v>
      </c>
      <c r="CO220" s="104"/>
      <c r="CP220" s="107">
        <f>SUM(CO220/12*2*$E220*$G220*$I220*$L220*CP$10)+(CO220/12*10*$F220*$G220*$J220*$L220*CP$10)</f>
        <v>0</v>
      </c>
      <c r="CQ220" s="106"/>
      <c r="CR220" s="107">
        <f>SUM(CQ220/12*2*$E220*$G220*$I220*$L220*CR$10)+(CQ220/12*10*$F220*$G220*$J220*$L220*CR$10)</f>
        <v>0</v>
      </c>
      <c r="CS220" s="104"/>
      <c r="CT220" s="107">
        <f>SUM(CS220/12*2*$E220*$G220*$I220*$L220*CT$10)+(CS220/12*10*$F220*$G220*$J220*$L220*CT$10)</f>
        <v>0</v>
      </c>
      <c r="CU220" s="104"/>
      <c r="CV220" s="107">
        <f>SUM(CU220/12*2*$E220*$G220*$I220*$L220*CV$10)+(CU220/12*10*$F220*$G220*$J220*$L220*CV$10)</f>
        <v>0</v>
      </c>
      <c r="CW220" s="104"/>
      <c r="CX220" s="107">
        <f>SUM(CW220/12*2*$E220*$G220*$I220*$L220*CX$10)+(CW220/12*10*$F220*$G220*$J220*$L220*CX$10)</f>
        <v>0</v>
      </c>
      <c r="CY220" s="104"/>
      <c r="CZ220" s="107">
        <f>SUM(CY220/12*2*$E220*$G220*$I220*$L220*CZ$10)+(CY220/12*10*$F220*$G220*$J220*$L220*CZ$10)</f>
        <v>0</v>
      </c>
      <c r="DA220" s="104"/>
      <c r="DB220" s="107">
        <f>SUM(DA220/12*2*$E220*$G220*$I220*$L220*DB$10)+(DA220/12*10*$F220*$G220*$J220*$L220*DB$10)</f>
        <v>0</v>
      </c>
      <c r="DC220" s="104"/>
      <c r="DD220" s="107">
        <f>SUM(DC220/12*2*$E220*$G220*$I220*$L220*DD$10)+(DC220/12*10*$F220*$G220*$J220*$L220*DD$10)</f>
        <v>0</v>
      </c>
      <c r="DE220" s="104"/>
      <c r="DF220" s="106">
        <f>SUM(DE220/12*2*$E220*$G220*$I220*$L220*DF$10)+(DE220/12*10*$F220*$G220*$J220*$L220*DF$10)</f>
        <v>0</v>
      </c>
      <c r="DG220" s="104"/>
      <c r="DH220" s="107">
        <f>SUM(DG220/12*2*$E220*$G220*$I220*$L220*DH$10)+(DG220/12*10*$F220*$G220*$J220*$L220*DH$10)</f>
        <v>0</v>
      </c>
      <c r="DI220" s="104"/>
      <c r="DJ220" s="107">
        <f>SUM(DI220/12*2*$E220*$G220*$I220*$M220*DJ$10)+(DI220/12*10*$F220*$G220*$J220*$M220*DJ$10)</f>
        <v>0</v>
      </c>
      <c r="DK220" s="104"/>
      <c r="DL220" s="107">
        <f>SUM(DK220/12*2*$E220*$G220*$I220*$N220*DL$10)+(DK220/12*10*$F220*$G220*$J220*$N220*DL$10)</f>
        <v>0</v>
      </c>
      <c r="DM220" s="166"/>
      <c r="DN220" s="105"/>
      <c r="DO220" s="104"/>
      <c r="DP220" s="105">
        <f>(DO220/12*2*$E220*$G220*$I220*$K220*DP$10)+(DO220/12*10*$F220*$G220*$J220*$K220*DP$10)</f>
        <v>0</v>
      </c>
      <c r="DQ220" s="104"/>
      <c r="DR220" s="107"/>
      <c r="DS220" s="104"/>
      <c r="DT220" s="106"/>
      <c r="DU220" s="104"/>
      <c r="DV220" s="105">
        <f>(DU220/12*2*$E220*$G220*$I220*$K220*DV$10)+(DU220/12*10*$F220*$G220*$J220*$K220*DV$10)</f>
        <v>0</v>
      </c>
      <c r="DW220" s="104"/>
      <c r="DX220" s="105"/>
      <c r="DY220" s="104"/>
      <c r="DZ220" s="106"/>
      <c r="EA220" s="110"/>
      <c r="EB220" s="110"/>
      <c r="EC220" s="104"/>
      <c r="ED220" s="106">
        <f>(EC220/12*2*$E220*$G220*$I220*$K220)+(EC220/12*10*$F220*$G220*$J220*$K220)</f>
        <v>0</v>
      </c>
      <c r="EE220" s="104"/>
      <c r="EF220" s="104"/>
      <c r="EG220" s="104"/>
      <c r="EH220" s="111"/>
      <c r="EI220" s="112">
        <f t="shared" si="430"/>
        <v>26</v>
      </c>
      <c r="EJ220" s="112">
        <f t="shared" si="430"/>
        <v>2526536.4973333329</v>
      </c>
    </row>
    <row r="221" spans="1:140" s="3" customFormat="1" ht="30" hidden="1" customHeight="1" x14ac:dyDescent="0.25">
      <c r="A221" s="95"/>
      <c r="B221" s="132">
        <v>144</v>
      </c>
      <c r="C221" s="96" t="s">
        <v>601</v>
      </c>
      <c r="D221" s="186" t="s">
        <v>602</v>
      </c>
      <c r="E221" s="98">
        <v>16026</v>
      </c>
      <c r="F221" s="98">
        <v>16828</v>
      </c>
      <c r="G221" s="99">
        <v>1.29</v>
      </c>
      <c r="H221" s="100"/>
      <c r="I221" s="101">
        <v>1</v>
      </c>
      <c r="J221" s="102"/>
      <c r="K221" s="150">
        <v>1.4</v>
      </c>
      <c r="L221" s="150">
        <v>1.68</v>
      </c>
      <c r="M221" s="150">
        <v>2.23</v>
      </c>
      <c r="N221" s="153">
        <v>2.57</v>
      </c>
      <c r="O221" s="104"/>
      <c r="P221" s="105">
        <f>(O221/12*2*$E221*$G221*$I221*$K221*P$10)+(O221/12*10*$F221*$G221*$I221*$K221*P$10)</f>
        <v>0</v>
      </c>
      <c r="Q221" s="154"/>
      <c r="R221" s="105">
        <f>(Q221/12*2*$E221*$G221*$I221*$K221*R$10)+(Q221/12*10*$F221*$G221*$I221*$K221*R$10)</f>
        <v>0</v>
      </c>
      <c r="S221" s="106">
        <v>10</v>
      </c>
      <c r="T221" s="105">
        <f>(S221/12*2*$E221*$G221*$I221*$K221*T$10)+(S221/12*10*$F221*$G221*$I221*$K221*T$10)</f>
        <v>301499.66000000003</v>
      </c>
      <c r="U221" s="104"/>
      <c r="V221" s="105">
        <f>(U221/12*2*$E221*$G221*$I221*$K221*V$10)+(U221/12*10*$F221*$G221*$I221*$K221*V$10)</f>
        <v>0</v>
      </c>
      <c r="W221" s="104"/>
      <c r="X221" s="105">
        <f>(W221/12*2*$E221*$G221*$I221*$K221*X$10)+(W221/12*10*$F221*$G221*$I221*$K221*X$10)</f>
        <v>0</v>
      </c>
      <c r="Y221" s="104"/>
      <c r="Z221" s="105">
        <f>(Y221/12*2*$E221*$G221*$I221*$K221*Z$10)+(Y221/12*10*$F221*$G221*$I221*$K221*Z$10)</f>
        <v>0</v>
      </c>
      <c r="AA221" s="106"/>
      <c r="AB221" s="105">
        <f>(AA221/12*2*$E221*$G221*$I221*$K221*AB$10)+(AA221/12*10*$F221*$G221*$I221*$K221*AB$10)</f>
        <v>0</v>
      </c>
      <c r="AC221" s="106"/>
      <c r="AD221" s="105">
        <f>(AC221/12*2*$E221*$G221*$I221*$K221*AD$10)+(AC221/12*10*$F221*$G221*$I221*$K221*AD$10)</f>
        <v>0</v>
      </c>
      <c r="AE221" s="106">
        <v>1</v>
      </c>
      <c r="AF221" s="106">
        <f>SUM(AE221/12*2*$E221*$G221*$I221*$L221*$AF$10)+(AE221/12*10*$F221*$G221*$I221*$L221*$AF$10)</f>
        <v>36179.959199999998</v>
      </c>
      <c r="AG221" s="106"/>
      <c r="AH221" s="107">
        <f>SUM(AG221/12*2*$E221*$G221*$I221*$L221*$AH$10)+(AG221/12*10*$F221*$G221*$I221*$L221*$AH$10)</f>
        <v>0</v>
      </c>
      <c r="AI221" s="104"/>
      <c r="AJ221" s="105">
        <f>(AI221/12*2*$E221*$G221*$I221*$K221*AJ$10)+(AI221/12*10*$F221*$G221*$I221*$K221*AJ$10)</f>
        <v>0</v>
      </c>
      <c r="AK221" s="104"/>
      <c r="AL221" s="105">
        <f>(AK221/12*2*$E221*$G221*$I221*$K221*AL$10)+(AK221/12*10*$F221*$G221*$I221*$K221*AL$10)</f>
        <v>0</v>
      </c>
      <c r="AM221" s="104"/>
      <c r="AN221" s="105">
        <f>(AM221/12*2*$E221*$G221*$I221*$K221*AN$10)+(AM221/12*10*$F221*$G221*$I221*$K221*AN$10)</f>
        <v>0</v>
      </c>
      <c r="AO221" s="104"/>
      <c r="AP221" s="105">
        <f>(AO221/12*2*$E221*$G221*$I221*$K221*AP$10)+(AO221/12*10*$F221*$G221*$I221*$K221*AP$10)</f>
        <v>0</v>
      </c>
      <c r="AQ221" s="104"/>
      <c r="AR221" s="105">
        <f>(AQ221/12*2*$E221*$G221*$I221*$K221*AR$10)+(AQ221/12*10*$F221*$G221*$I221*$K221*AR$10)</f>
        <v>0</v>
      </c>
      <c r="AS221" s="104"/>
      <c r="AT221" s="105">
        <f>(AS221/12*2*$E221*$G221*$I221*$K221*AT$10)+(AS221/12*10*$F221*$G221*$I221*$K221*AT$10)</f>
        <v>0</v>
      </c>
      <c r="AU221" s="104"/>
      <c r="AV221" s="105">
        <f>(AU221/12*2*$E221*$G221*$I221*$K221*AV$10)+(AU221/12*10*$F221*$G221*$I221*$K221*AV$10)</f>
        <v>0</v>
      </c>
      <c r="AW221" s="104"/>
      <c r="AX221" s="105">
        <f>(AW221/12*2*$E221*$G221*$I221*$K221*AX$10)+(AW221/12*10*$F221*$G221*$I221*$K221*AX$10)</f>
        <v>0</v>
      </c>
      <c r="AY221" s="104"/>
      <c r="AZ221" s="105">
        <f>(AY221/12*2*$E221*$G221*$I221*$K221*AZ$10)+(AY221/12*10*$F221*$G221*$I221*$K221*AZ$10)</f>
        <v>0</v>
      </c>
      <c r="BA221" s="104"/>
      <c r="BB221" s="105">
        <f>(BA221/12*2*$E221*$G221*$I221*$K221*BB$10)+(BA221/12*10*$F221*$G221*$I221*$K221*BB$10)</f>
        <v>0</v>
      </c>
      <c r="BC221" s="104"/>
      <c r="BD221" s="105">
        <f>(BC221/12*2*$E221*$G221*$I221*$K221*BD$10)+(BC221/12*10*$F221*$G221*$I221*$K221*BD$10)</f>
        <v>0</v>
      </c>
      <c r="BE221" s="104"/>
      <c r="BF221" s="105">
        <f>(BE221/12*2*$E221*$G221*$I221*$K221*BF$10)+(BE221/12*10*$F221*$G221*$I221*$K221*BF$10)</f>
        <v>0</v>
      </c>
      <c r="BG221" s="104"/>
      <c r="BH221" s="105">
        <f>(BG221/12*2*$E221*$G221*$I221*$K221*BH$10)+(BG221/12*10*$F221*$G221*$I221*$K221*BH$10)</f>
        <v>0</v>
      </c>
      <c r="BI221" s="104"/>
      <c r="BJ221" s="105">
        <f>(BI221/12*2*$E221*$G221*$I221*$K221*BJ$10)+(BI221/12*10*$F221*$G221*$I221*$K221*BJ$10)</f>
        <v>0</v>
      </c>
      <c r="BK221" s="104"/>
      <c r="BL221" s="105">
        <f>(BK221/12*2*$E221*$G221*$I221*$K221*BL$10)+(BK221/12*10*$F221*$G221*$I221*$K221*BL$10)</f>
        <v>0</v>
      </c>
      <c r="BM221" s="104"/>
      <c r="BN221" s="105">
        <f>(BM221/12*2*$E221*$G221*$I221*$K221*BN$10)+(BM221/12*10*$F221*$G221*$I221*$K221*BN$10)</f>
        <v>0</v>
      </c>
      <c r="BO221" s="109"/>
      <c r="BP221" s="105">
        <f>(BO221/12*2*$E221*$G221*$I221*$K221*BP$10)+(BO221/12*10*$F221*$G221*$I221*$K221*BP$10)</f>
        <v>0</v>
      </c>
      <c r="BQ221" s="104"/>
      <c r="BR221" s="105">
        <f>(BQ221/12*2*$E221*$G221*$I221*$K221*BR$10)+(BQ221/12*10*$F221*$G221*$I221*$K221*BR$10)</f>
        <v>0</v>
      </c>
      <c r="BS221" s="106"/>
      <c r="BT221" s="105">
        <f>(BS221/12*2*$E221*$G221*$I221*$K221*BT$10)+(BS221/12*10*$F221*$G221*$I221*$K221*BT$10)</f>
        <v>0</v>
      </c>
      <c r="BU221" s="104"/>
      <c r="BV221" s="105">
        <f>(BU221/12*2*$E221*$G221*$I221*$K221*BV$10)+(BU221/12*10*$F221*$G221*$I221*$K221*BV$10)</f>
        <v>0</v>
      </c>
      <c r="BW221" s="104"/>
      <c r="BX221" s="105">
        <f>(BW221/12*2*$E221*$G221*$I221*$K221*BX$10)+(BW221/12*10*$F221*$G221*$I221*$K221*BX$10)</f>
        <v>0</v>
      </c>
      <c r="BY221" s="104"/>
      <c r="BZ221" s="105">
        <f>(BY221/12*2*$E221*$G221*$I221*$K221*BZ$10)+(BY221/12*10*$F221*$G221*$I221*$K221*BZ$10)</f>
        <v>0</v>
      </c>
      <c r="CA221" s="104"/>
      <c r="CB221" s="105">
        <f>(CA221/12*2*$E221*$G221*$I221*$K221*CB$10)+(CA221/12*10*$F221*$G221*$I221*$K221*CB$10)</f>
        <v>0</v>
      </c>
      <c r="CC221" s="106"/>
      <c r="CD221" s="107">
        <f>SUM(CC221/12*2*$E221*$G221*$I221*$L221*CD$10)+(CC221/12*10*$F221*$G221*$I221*$L221*$CD$10)</f>
        <v>0</v>
      </c>
      <c r="CE221" s="104"/>
      <c r="CF221" s="107">
        <f>SUM(CE221/12*2*$E221*$G221*$I221*$L221*CF$10)+(CE221/12*10*$F221*$G221*$I221*$L221*CF$10)</f>
        <v>0</v>
      </c>
      <c r="CG221" s="106"/>
      <c r="CH221" s="107">
        <f>SUM(CG221/12*2*$E221*$G221*$I221*$L221*CH$10)+(CG221/12*10*$F221*$G221*$I221*$L221*CH$10)</f>
        <v>0</v>
      </c>
      <c r="CI221" s="106"/>
      <c r="CJ221" s="107">
        <f>SUM(CI221/12*2*$E221*$G221*$I221*$L221*CJ$10)+(CI221/12*10*$F221*$G221*$I221*$L221*CJ$10)</f>
        <v>0</v>
      </c>
      <c r="CK221" s="106"/>
      <c r="CL221" s="107">
        <f>SUM(CK221/12*2*$E221*$G221*$I221*$L221*CL$10)+(CK221/12*10*$F221*$G221*$I221*$L221*CL$10)</f>
        <v>0</v>
      </c>
      <c r="CM221" s="104"/>
      <c r="CN221" s="107">
        <f>SUM(CM221/12*2*$E221*$G221*$I221*$L221*CN$10)+(CM221/12*10*$F221*$G221*$I221*$L221*CN$10)</f>
        <v>0</v>
      </c>
      <c r="CO221" s="104"/>
      <c r="CP221" s="107">
        <f>SUM(CO221/12*2*$E221*$G221*$I221*$L221*CP$10)+(CO221/12*10*$F221*$G221*$I221*$L221*CP$10)</f>
        <v>0</v>
      </c>
      <c r="CQ221" s="106"/>
      <c r="CR221" s="107">
        <f>SUM(CQ221/12*2*$E221*$G221*$I221*$L221*CR$10)+(CQ221/12*10*$F221*$G221*$I221*$L221*CR$10)</f>
        <v>0</v>
      </c>
      <c r="CS221" s="104"/>
      <c r="CT221" s="107">
        <f>SUM(CS221/12*2*$E221*$G221*$I221*$L221*CT$10)+(CS221/12*10*$F221*$G221*$I221*$L221*CT$10)</f>
        <v>0</v>
      </c>
      <c r="CU221" s="104"/>
      <c r="CV221" s="107">
        <f>SUM(CU221/12*2*$E221*$G221*$I221*$L221*CV$10)+(CU221/12*10*$F221*$G221*$I221*$L221*CV$10)</f>
        <v>0</v>
      </c>
      <c r="CW221" s="104"/>
      <c r="CX221" s="107">
        <f>SUM(CW221/12*2*$E221*$G221*$I221*$L221*CX$10)+(CW221/12*10*$F221*$G221*$I221*$L221*CX$10)</f>
        <v>0</v>
      </c>
      <c r="CY221" s="104"/>
      <c r="CZ221" s="107">
        <f>SUM(CY221/12*2*$E221*$G221*$I221*$L221*CZ$10)+(CY221/12*10*$F221*$G221*$I221*$L221*CZ$10)</f>
        <v>0</v>
      </c>
      <c r="DA221" s="104"/>
      <c r="DB221" s="107">
        <f>SUM(DA221/12*2*$E221*$G221*$I221*$L221*DB$10)+(DA221/12*10*$F221*$G221*$I221*$L221*DB$10)</f>
        <v>0</v>
      </c>
      <c r="DC221" s="104"/>
      <c r="DD221" s="107">
        <f>SUM(DC221/12*2*$E221*$G221*$I221*$L221*DD$10)+(DC221/12*10*$F221*$G221*$I221*$L221*DD$10)</f>
        <v>0</v>
      </c>
      <c r="DE221" s="104"/>
      <c r="DF221" s="106">
        <f>SUM(DE221/12*2*$E221*$G221*$I221*$L221*DF$10)+(DE221/12*10*$F221*$G221*$I221*$L221*DF$10)</f>
        <v>0</v>
      </c>
      <c r="DG221" s="104"/>
      <c r="DH221" s="107">
        <f>SUM(DG221/12*2*$E221*$G221*$I221*$L221*DH$10)+(DG221/12*10*$F221*$G221*$I221*$L221*DH$10)</f>
        <v>0</v>
      </c>
      <c r="DI221" s="104"/>
      <c r="DJ221" s="107">
        <f>SUM(DI221/12*2*$E221*$G221*$I221*$M221*DJ$10)+(DI221/12*10*$F221*$G221*$I221*$M221*DJ$10)</f>
        <v>0</v>
      </c>
      <c r="DK221" s="104"/>
      <c r="DL221" s="107">
        <f>SUM(DK221/12*2*$E221*$G221*$I221*$N221*DL$10)+(DK221/12*10*$F221*$G221*$I221*$N221*DL$10)</f>
        <v>0</v>
      </c>
      <c r="DM221" s="104"/>
      <c r="DN221" s="105">
        <f>(DM221/12*2*$E221*$G221*$I221*$K221*DN$10)+(DM221/12*10*$F221*$G221*$I221*$K221*DN$10)</f>
        <v>0</v>
      </c>
      <c r="DO221" s="104"/>
      <c r="DP221" s="105">
        <f>(DO221/12*2*$E221*$G221*$I221*$K221*DP$10)+(DO221/12*10*$F221*$G221*$I221*$K221*DP$10)</f>
        <v>0</v>
      </c>
      <c r="DQ221" s="104"/>
      <c r="DR221" s="107">
        <f>SUM(DQ221/12*2*$E221*$G221*$I221)+(DQ221/12*10*$F221*$G221*$I221)</f>
        <v>0</v>
      </c>
      <c r="DS221" s="104"/>
      <c r="DT221" s="106"/>
      <c r="DU221" s="104"/>
      <c r="DV221" s="105">
        <f>(DU221/12*2*$E221*$G221*$I221*$K221*DV$10)+(DU221/12*10*$F221*$G221*$I221*$K221*DV$10)</f>
        <v>0</v>
      </c>
      <c r="DW221" s="104"/>
      <c r="DX221" s="105">
        <f>(DW221/12*2*$E221*$G221*$I221*$K221*DX$10)+(DW221/12*10*$F221*$G221*$I221*$K221*DX$10)</f>
        <v>0</v>
      </c>
      <c r="DY221" s="104"/>
      <c r="DZ221" s="106"/>
      <c r="EA221" s="110"/>
      <c r="EB221" s="110"/>
      <c r="EC221" s="104"/>
      <c r="ED221" s="106"/>
      <c r="EE221" s="104"/>
      <c r="EF221" s="104"/>
      <c r="EG221" s="104"/>
      <c r="EH221" s="111">
        <f>(EG221/12*2*$E221*$G221*$I221*$K221)+(EG221/12*10*$F221*$G221*$I221*$K221)</f>
        <v>0</v>
      </c>
      <c r="EI221" s="112">
        <f t="shared" si="430"/>
        <v>11</v>
      </c>
      <c r="EJ221" s="112">
        <f t="shared" si="430"/>
        <v>337679.61920000002</v>
      </c>
    </row>
    <row r="222" spans="1:140" s="160" customFormat="1" ht="16.5" hidden="1" customHeight="1" x14ac:dyDescent="0.25">
      <c r="A222" s="95"/>
      <c r="B222" s="132">
        <v>145</v>
      </c>
      <c r="C222" s="96" t="s">
        <v>603</v>
      </c>
      <c r="D222" s="186" t="s">
        <v>604</v>
      </c>
      <c r="E222" s="98">
        <v>16026</v>
      </c>
      <c r="F222" s="98">
        <v>16828</v>
      </c>
      <c r="G222" s="99">
        <v>2.6</v>
      </c>
      <c r="H222" s="100"/>
      <c r="I222" s="101">
        <v>1</v>
      </c>
      <c r="J222" s="102"/>
      <c r="K222" s="150">
        <v>1.4</v>
      </c>
      <c r="L222" s="150">
        <v>1.68</v>
      </c>
      <c r="M222" s="150">
        <v>2.23</v>
      </c>
      <c r="N222" s="153">
        <v>2.57</v>
      </c>
      <c r="O222" s="159"/>
      <c r="P222" s="105">
        <f>(O222/12*2*$E222*$G222*$I222*$K222*P$10)+(O222/12*10*$F222*$G222*$I222*$K222*P$10)</f>
        <v>0</v>
      </c>
      <c r="Q222" s="154"/>
      <c r="R222" s="105">
        <f>(Q222/12*2*$E222*$G222*$I222*$K222*R$10)+(Q222/12*10*$F222*$G222*$I222*$K222*R$10)</f>
        <v>0</v>
      </c>
      <c r="S222" s="154">
        <v>109</v>
      </c>
      <c r="T222" s="105">
        <f>(S222/12*2*$E222*$G222*$I222*$K222*T$10)+(S222/12*10*$F222*$G222*$I222*$K222*T$10)</f>
        <v>6623643.6933333334</v>
      </c>
      <c r="U222" s="159"/>
      <c r="V222" s="105">
        <f>(U222/12*2*$E222*$G222*$I222*$K222*V$10)+(U222/12*10*$F222*$G222*$I222*$K222*V$10)</f>
        <v>0</v>
      </c>
      <c r="W222" s="159"/>
      <c r="X222" s="105">
        <f>(W222/12*2*$E222*$G222*$I222*$K222*X$10)+(W222/12*10*$F222*$G222*$I222*$K222*X$10)</f>
        <v>0</v>
      </c>
      <c r="Y222" s="159"/>
      <c r="Z222" s="105">
        <f>(Y222/12*2*$E222*$G222*$I222*$K222*Z$10)+(Y222/12*10*$F222*$G222*$I222*$K222*Z$10)</f>
        <v>0</v>
      </c>
      <c r="AA222" s="154"/>
      <c r="AB222" s="105">
        <f>(AA222/12*2*$E222*$G222*$I222*$K222*AB$10)+(AA222/12*10*$F222*$G222*$I222*$K222*AB$10)</f>
        <v>0</v>
      </c>
      <c r="AC222" s="154"/>
      <c r="AD222" s="105">
        <f>(AC222/12*2*$E222*$G222*$I222*$K222*AD$10)+(AC222/12*10*$F222*$G222*$I222*$K222*AD$10)</f>
        <v>0</v>
      </c>
      <c r="AE222" s="154">
        <v>7</v>
      </c>
      <c r="AF222" s="106">
        <f>SUM(AE222/12*2*$E222*$G222*$I222*$L222*$AF$10)+(AE222/12*10*$F222*$G222*$I222*$L222*$AF$10)</f>
        <v>510445.93599999999</v>
      </c>
      <c r="AG222" s="154"/>
      <c r="AH222" s="107">
        <f>SUM(AG222/12*2*$E222*$G222*$I222*$L222*$AH$10)+(AG222/12*10*$F222*$G222*$I222*$L222*$AH$10)</f>
        <v>0</v>
      </c>
      <c r="AI222" s="159">
        <v>69</v>
      </c>
      <c r="AJ222" s="105">
        <f>(AI222/12*2*$E222*$G222*$I222*$K222*AJ$10)+(AI222/12*10*$F222*$G222*$I222*$K222*AJ$10)</f>
        <v>4192948.76</v>
      </c>
      <c r="AK222" s="159"/>
      <c r="AL222" s="105">
        <f>(AK222/12*2*$E222*$G222*$I222*$K222*AL$10)+(AK222/12*10*$F222*$G222*$I222*$K222*AL$10)</f>
        <v>0</v>
      </c>
      <c r="AM222" s="159"/>
      <c r="AN222" s="105">
        <f>(AM222/12*2*$E222*$G222*$I222*$K222*AN$10)+(AM222/12*10*$F222*$G222*$I222*$K222*AN$10)</f>
        <v>0</v>
      </c>
      <c r="AO222" s="159"/>
      <c r="AP222" s="105">
        <f>(AO222/12*2*$E222*$G222*$I222*$K222*AP$10)+(AO222/12*10*$F222*$G222*$I222*$K222*AP$10)</f>
        <v>0</v>
      </c>
      <c r="AQ222" s="159">
        <v>50</v>
      </c>
      <c r="AR222" s="105">
        <f>(AQ222/12*2*$E222*$G222*$I222*$K222*AR$10)+(AQ222/12*10*$F222*$G222*$I222*$K222*AR$10)</f>
        <v>3038368.6666666665</v>
      </c>
      <c r="AS222" s="159"/>
      <c r="AT222" s="105">
        <f>(AS222/12*2*$E222*$G222*$I222*$K222*AT$10)+(AS222/12*10*$F222*$G222*$I222*$K222*AT$10)</f>
        <v>0</v>
      </c>
      <c r="AU222" s="159"/>
      <c r="AV222" s="105">
        <f>(AU222/12*2*$E222*$G222*$I222*$K222*AV$10)+(AU222/12*10*$F222*$G222*$I222*$K222*AV$10)</f>
        <v>0</v>
      </c>
      <c r="AW222" s="159"/>
      <c r="AX222" s="105">
        <f>(AW222/12*2*$E222*$G222*$I222*$K222*AX$10)+(AW222/12*10*$F222*$G222*$I222*$K222*AX$10)</f>
        <v>0</v>
      </c>
      <c r="AY222" s="159"/>
      <c r="AZ222" s="105">
        <f>(AY222/12*2*$E222*$G222*$I222*$K222*AZ$10)+(AY222/12*10*$F222*$G222*$I222*$K222*AZ$10)</f>
        <v>0</v>
      </c>
      <c r="BA222" s="159"/>
      <c r="BB222" s="105">
        <f>(BA222/12*2*$E222*$G222*$I222*$K222*BB$10)+(BA222/12*10*$F222*$G222*$I222*$K222*BB$10)</f>
        <v>0</v>
      </c>
      <c r="BC222" s="159"/>
      <c r="BD222" s="105">
        <f>(BC222/12*2*$E222*$G222*$I222*$K222*BD$10)+(BC222/12*10*$F222*$G222*$I222*$K222*BD$10)</f>
        <v>0</v>
      </c>
      <c r="BE222" s="159"/>
      <c r="BF222" s="105">
        <f>(BE222/12*2*$E222*$G222*$I222*$K222*BF$10)+(BE222/12*10*$F222*$G222*$I222*$K222*BF$10)</f>
        <v>0</v>
      </c>
      <c r="BG222" s="159"/>
      <c r="BH222" s="105">
        <f>(BG222/12*2*$E222*$G222*$I222*$K222*BH$10)+(BG222/12*10*$F222*$G222*$I222*$K222*BH$10)</f>
        <v>0</v>
      </c>
      <c r="BI222" s="159"/>
      <c r="BJ222" s="105">
        <f>(BI222/12*2*$E222*$G222*$I222*$K222*BJ$10)+(BI222/12*10*$F222*$G222*$I222*$K222*BJ$10)</f>
        <v>0</v>
      </c>
      <c r="BK222" s="159"/>
      <c r="BL222" s="105">
        <f>(BK222/12*2*$E222*$G222*$I222*$K222*BL$10)+(BK222/12*10*$F222*$G222*$I222*$K222*BL$10)</f>
        <v>0</v>
      </c>
      <c r="BM222" s="159"/>
      <c r="BN222" s="105">
        <f>(BM222/12*2*$E222*$G222*$I222*$K222*BN$10)+(BM222/12*10*$F222*$G222*$I222*$K222*BN$10)</f>
        <v>0</v>
      </c>
      <c r="BO222" s="165"/>
      <c r="BP222" s="105">
        <f>(BO222/12*2*$E222*$G222*$I222*$K222*BP$10)+(BO222/12*10*$F222*$G222*$I222*$K222*BP$10)</f>
        <v>0</v>
      </c>
      <c r="BQ222" s="159"/>
      <c r="BR222" s="105">
        <f>(BQ222/12*2*$E222*$G222*$I222*$K222*BR$10)+(BQ222/12*10*$F222*$G222*$I222*$K222*BR$10)</f>
        <v>0</v>
      </c>
      <c r="BS222" s="154"/>
      <c r="BT222" s="105">
        <f>(BS222/12*2*$E222*$G222*$I222*$K222*BT$10)+(BS222/12*10*$F222*$G222*$I222*$K222*BT$10)</f>
        <v>0</v>
      </c>
      <c r="BU222" s="104"/>
      <c r="BV222" s="105">
        <f>(BU222/12*2*$E222*$G222*$I222*$K222*BV$10)+(BU222/12*10*$F222*$G222*$I222*$K222*BV$10)</f>
        <v>0</v>
      </c>
      <c r="BW222" s="159"/>
      <c r="BX222" s="105">
        <f>(BW222/12*2*$E222*$G222*$I222*$K222*BX$10)+(BW222/12*10*$F222*$G222*$I222*$K222*BX$10)</f>
        <v>0</v>
      </c>
      <c r="BY222" s="159"/>
      <c r="BZ222" s="105">
        <f>(BY222/12*2*$E222*$G222*$I222*$K222*BZ$10)+(BY222/12*10*$F222*$G222*$I222*$K222*BZ$10)</f>
        <v>0</v>
      </c>
      <c r="CA222" s="218"/>
      <c r="CB222" s="105">
        <f>(CA222/12*2*$E222*$G222*$I222*$K222*CB$10)+(CA222/12*10*$F222*$G222*$I222*$K222*CB$10)</f>
        <v>0</v>
      </c>
      <c r="CC222" s="154"/>
      <c r="CD222" s="107">
        <f>SUM(CC222/12*2*$E222*$G222*$I222*$L222*CD$10)+(CC222/12*10*$F222*$G222*$I222*$L222*$CD$10)</f>
        <v>0</v>
      </c>
      <c r="CE222" s="159"/>
      <c r="CF222" s="107">
        <f>SUM(CE222/12*2*$E222*$G222*$I222*$L222*CF$10)+(CE222/12*10*$F222*$G222*$I222*$L222*CF$10)</f>
        <v>0</v>
      </c>
      <c r="CG222" s="154"/>
      <c r="CH222" s="107">
        <f>SUM(CG222/12*2*$E222*$G222*$I222*$L222*CH$10)+(CG222/12*10*$F222*$G222*$I222*$L222*CH$10)</f>
        <v>0</v>
      </c>
      <c r="CI222" s="154"/>
      <c r="CJ222" s="107">
        <f>SUM(CI222/12*2*$E222*$G222*$I222*$L222*CJ$10)+(CI222/12*10*$F222*$G222*$I222*$L222*CJ$10)</f>
        <v>0</v>
      </c>
      <c r="CK222" s="154"/>
      <c r="CL222" s="107">
        <f>SUM(CK222/12*2*$E222*$G222*$I222*$L222*CL$10)+(CK222/12*10*$F222*$G222*$I222*$L222*CL$10)</f>
        <v>0</v>
      </c>
      <c r="CM222" s="159"/>
      <c r="CN222" s="107">
        <f>SUM(CM222/12*2*$E222*$G222*$I222*$L222*CN$10)+(CM222/12*10*$F222*$G222*$I222*$L222*CN$10)</f>
        <v>0</v>
      </c>
      <c r="CO222" s="159"/>
      <c r="CP222" s="107">
        <f>SUM(CO222/12*2*$E222*$G222*$I222*$L222*CP$10)+(CO222/12*10*$F222*$G222*$I222*$L222*CP$10)</f>
        <v>0</v>
      </c>
      <c r="CQ222" s="154"/>
      <c r="CR222" s="107">
        <f>SUM(CQ222/12*2*$E222*$G222*$I222*$L222*CR$10)+(CQ222/12*10*$F222*$G222*$I222*$L222*CR$10)</f>
        <v>0</v>
      </c>
      <c r="CS222" s="159"/>
      <c r="CT222" s="107">
        <f>SUM(CS222/12*2*$E222*$G222*$I222*$L222*CT$10)+(CS222/12*10*$F222*$G222*$I222*$L222*CT$10)</f>
        <v>0</v>
      </c>
      <c r="CU222" s="159"/>
      <c r="CV222" s="107">
        <f>SUM(CU222/12*2*$E222*$G222*$I222*$L222*CV$10)+(CU222/12*10*$F222*$G222*$I222*$L222*CV$10)</f>
        <v>0</v>
      </c>
      <c r="CW222" s="159"/>
      <c r="CX222" s="107">
        <f>SUM(CW222/12*2*$E222*$G222*$I222*$L222*CX$10)+(CW222/12*10*$F222*$G222*$I222*$L222*CX$10)</f>
        <v>0</v>
      </c>
      <c r="CY222" s="104"/>
      <c r="CZ222" s="107">
        <f>SUM(CY222/12*2*$E222*$G222*$I222*$L222*CZ$10)+(CY222/12*10*$F222*$G222*$I222*$L222*CZ$10)</f>
        <v>0</v>
      </c>
      <c r="DA222" s="159"/>
      <c r="DB222" s="107">
        <f>SUM(DA222/12*2*$E222*$G222*$I222*$L222*DB$10)+(DA222/12*10*$F222*$G222*$I222*$L222*DB$10)</f>
        <v>0</v>
      </c>
      <c r="DC222" s="159"/>
      <c r="DD222" s="107">
        <f>SUM(DC222/12*2*$E222*$G222*$I222*$L222*DD$10)+(DC222/12*10*$F222*$G222*$I222*$L222*DD$10)</f>
        <v>0</v>
      </c>
      <c r="DE222" s="159"/>
      <c r="DF222" s="106">
        <f>SUM(DE222/12*2*$E222*$G222*$I222*$L222*DF$10)+(DE222/12*10*$F222*$G222*$I222*$L222*DF$10)</f>
        <v>0</v>
      </c>
      <c r="DG222" s="159"/>
      <c r="DH222" s="107">
        <f>SUM(DG222/12*2*$E222*$G222*$I222*$L222*DH$10)+(DG222/12*10*$F222*$G222*$I222*$L222*DH$10)</f>
        <v>0</v>
      </c>
      <c r="DI222" s="159"/>
      <c r="DJ222" s="107">
        <f>SUM(DI222/12*2*$E222*$G222*$I222*$M222*DJ$10)+(DI222/12*10*$F222*$G222*$I222*$M222*DJ$10)</f>
        <v>0</v>
      </c>
      <c r="DK222" s="159"/>
      <c r="DL222" s="107">
        <f>SUM(DK222/12*2*$E222*$G222*$I222*$N222*DL$10)+(DK222/12*10*$F222*$G222*$I222*$N222*DL$10)</f>
        <v>0</v>
      </c>
      <c r="DM222" s="166"/>
      <c r="DN222" s="105">
        <f>(DM222/12*2*$E222*$G222*$I222*$K222*DN$10)+(DM222/12*10*$F222*$G222*$I222*$K222*DN$10)</f>
        <v>0</v>
      </c>
      <c r="DO222" s="104"/>
      <c r="DP222" s="105">
        <f>(DO222/12*2*$E222*$G222*$I222*$K222*DP$10)+(DO222/12*10*$F222*$G222*$I222*$K222*DP$10)</f>
        <v>0</v>
      </c>
      <c r="DQ222" s="159"/>
      <c r="DR222" s="107">
        <f>SUM(DQ222/12*2*$E222*$G222*$I222)+(DQ222/12*10*$F222*$G222*$I222)</f>
        <v>0</v>
      </c>
      <c r="DS222" s="104"/>
      <c r="DT222" s="106"/>
      <c r="DU222" s="104"/>
      <c r="DV222" s="105">
        <f>(DU222/12*2*$E222*$G222*$I222*$K222*DV$10)+(DU222/12*10*$F222*$G222*$I222*$K222*DV$10)</f>
        <v>0</v>
      </c>
      <c r="DW222" s="104"/>
      <c r="DX222" s="105">
        <f>(DW222/12*2*$E222*$G222*$I222*$K222*DX$10)+(DW222/12*10*$F222*$G222*$I222*$K222*DX$10)</f>
        <v>0</v>
      </c>
      <c r="DY222" s="104"/>
      <c r="DZ222" s="106"/>
      <c r="EA222" s="110"/>
      <c r="EB222" s="110"/>
      <c r="EC222" s="104"/>
      <c r="ED222" s="106"/>
      <c r="EE222" s="104"/>
      <c r="EF222" s="104"/>
      <c r="EG222" s="104"/>
      <c r="EH222" s="111">
        <f>(EG222/12*2*$E222*$G222*$I222*$K222)+(EG222/12*10*$F222*$G222*$I222*$K222)</f>
        <v>0</v>
      </c>
      <c r="EI222" s="112">
        <f t="shared" si="430"/>
        <v>235</v>
      </c>
      <c r="EJ222" s="112">
        <f t="shared" si="430"/>
        <v>14365407.056</v>
      </c>
    </row>
    <row r="223" spans="1:140" s="148" customFormat="1" ht="15" hidden="1" customHeight="1" x14ac:dyDescent="0.25">
      <c r="A223" s="87">
        <v>32</v>
      </c>
      <c r="B223" s="87"/>
      <c r="C223" s="210" t="s">
        <v>605</v>
      </c>
      <c r="D223" s="185" t="s">
        <v>606</v>
      </c>
      <c r="E223" s="98">
        <v>16026</v>
      </c>
      <c r="F223" s="98">
        <v>16828</v>
      </c>
      <c r="G223" s="156"/>
      <c r="H223" s="100"/>
      <c r="I223" s="90"/>
      <c r="J223" s="266"/>
      <c r="K223" s="157">
        <v>1.4</v>
      </c>
      <c r="L223" s="157">
        <v>1.68</v>
      </c>
      <c r="M223" s="157">
        <v>2.23</v>
      </c>
      <c r="N223" s="147">
        <v>2.57</v>
      </c>
      <c r="O223" s="167">
        <f t="shared" ref="O223:AA223" si="431">SUM(O224:O231)</f>
        <v>0</v>
      </c>
      <c r="P223" s="167">
        <f t="shared" si="431"/>
        <v>0</v>
      </c>
      <c r="Q223" s="167">
        <f t="shared" si="431"/>
        <v>0</v>
      </c>
      <c r="R223" s="167">
        <f>SUM(R224:R231)</f>
        <v>0</v>
      </c>
      <c r="S223" s="167">
        <f t="shared" si="431"/>
        <v>75</v>
      </c>
      <c r="T223" s="167">
        <f>SUM(T224:T231)</f>
        <v>4796649.2419999996</v>
      </c>
      <c r="U223" s="167">
        <f t="shared" si="431"/>
        <v>0</v>
      </c>
      <c r="V223" s="167">
        <f>SUM(V224:V231)</f>
        <v>0</v>
      </c>
      <c r="W223" s="167">
        <f t="shared" si="431"/>
        <v>0</v>
      </c>
      <c r="X223" s="167">
        <f>SUM(X224:X231)</f>
        <v>0</v>
      </c>
      <c r="Y223" s="167">
        <f t="shared" si="431"/>
        <v>0</v>
      </c>
      <c r="Z223" s="167">
        <f>SUM(Z224:Z231)</f>
        <v>0</v>
      </c>
      <c r="AA223" s="167">
        <f t="shared" si="431"/>
        <v>3</v>
      </c>
      <c r="AB223" s="167">
        <f>SUM(AB224:AB231)</f>
        <v>110082.43399999999</v>
      </c>
      <c r="AC223" s="167">
        <f t="shared" ref="AC223:AI223" si="432">SUM(AC224:AC231)</f>
        <v>0</v>
      </c>
      <c r="AD223" s="167">
        <f>SUM(AD224:AD231)</f>
        <v>0</v>
      </c>
      <c r="AE223" s="167">
        <f t="shared" si="432"/>
        <v>0</v>
      </c>
      <c r="AF223" s="167">
        <f t="shared" si="432"/>
        <v>0</v>
      </c>
      <c r="AG223" s="167">
        <f t="shared" si="432"/>
        <v>0</v>
      </c>
      <c r="AH223" s="167">
        <f t="shared" si="432"/>
        <v>0</v>
      </c>
      <c r="AI223" s="167">
        <f t="shared" si="432"/>
        <v>73</v>
      </c>
      <c r="AJ223" s="167">
        <f>SUM(AJ224:AJ231)</f>
        <v>5585923.9333333336</v>
      </c>
      <c r="AK223" s="167">
        <f t="shared" ref="AK223:AQ223" si="433">SUM(AK224:AK231)</f>
        <v>0</v>
      </c>
      <c r="AL223" s="167">
        <f>SUM(AL224:AL231)</f>
        <v>0</v>
      </c>
      <c r="AM223" s="167">
        <f t="shared" si="433"/>
        <v>0</v>
      </c>
      <c r="AN223" s="167">
        <f>SUM(AN224:AN231)</f>
        <v>0</v>
      </c>
      <c r="AO223" s="167">
        <f t="shared" si="433"/>
        <v>0</v>
      </c>
      <c r="AP223" s="167">
        <f>SUM(AP224:AP231)</f>
        <v>0</v>
      </c>
      <c r="AQ223" s="167">
        <f t="shared" si="433"/>
        <v>0</v>
      </c>
      <c r="AR223" s="167">
        <f>SUM(AR224:AR231)</f>
        <v>0</v>
      </c>
      <c r="AS223" s="167">
        <f t="shared" ref="AS223:BC223" si="434">SUM(AS224:AS231)</f>
        <v>0</v>
      </c>
      <c r="AT223" s="167">
        <f>SUM(AT224:AT231)</f>
        <v>0</v>
      </c>
      <c r="AU223" s="167">
        <f t="shared" si="434"/>
        <v>0</v>
      </c>
      <c r="AV223" s="167">
        <f>SUM(AV224:AV231)</f>
        <v>0</v>
      </c>
      <c r="AW223" s="167">
        <f t="shared" si="434"/>
        <v>0</v>
      </c>
      <c r="AX223" s="167">
        <f>SUM(AX224:AX231)</f>
        <v>0</v>
      </c>
      <c r="AY223" s="167">
        <f t="shared" si="434"/>
        <v>0</v>
      </c>
      <c r="AZ223" s="167">
        <f>SUM(AZ224:AZ231)</f>
        <v>0</v>
      </c>
      <c r="BA223" s="167">
        <f t="shared" si="434"/>
        <v>0</v>
      </c>
      <c r="BB223" s="167">
        <f>SUM(BB224:BB231)</f>
        <v>0</v>
      </c>
      <c r="BC223" s="167">
        <f t="shared" si="434"/>
        <v>0</v>
      </c>
      <c r="BD223" s="167">
        <f>SUM(BD224:BD231)</f>
        <v>0</v>
      </c>
      <c r="BE223" s="167">
        <f t="shared" ref="BE223:BO223" si="435">SUM(BE224:BE231)</f>
        <v>0</v>
      </c>
      <c r="BF223" s="167">
        <f>SUM(BF224:BF231)</f>
        <v>0</v>
      </c>
      <c r="BG223" s="167">
        <f t="shared" si="435"/>
        <v>0</v>
      </c>
      <c r="BH223" s="167">
        <f>SUM(BH224:BH231)</f>
        <v>0</v>
      </c>
      <c r="BI223" s="167">
        <f t="shared" si="435"/>
        <v>0</v>
      </c>
      <c r="BJ223" s="167">
        <f>SUM(BJ224:BJ231)</f>
        <v>0</v>
      </c>
      <c r="BK223" s="167">
        <f t="shared" si="435"/>
        <v>0</v>
      </c>
      <c r="BL223" s="167">
        <f>SUM(BL224:BL231)</f>
        <v>0</v>
      </c>
      <c r="BM223" s="167">
        <f t="shared" si="435"/>
        <v>0</v>
      </c>
      <c r="BN223" s="167">
        <f>SUM(BN224:BN231)</f>
        <v>0</v>
      </c>
      <c r="BO223" s="167">
        <f t="shared" si="435"/>
        <v>0</v>
      </c>
      <c r="BP223" s="167">
        <f>SUM(BP224:BP231)</f>
        <v>0</v>
      </c>
      <c r="BQ223" s="167">
        <f t="shared" ref="BQ223:DW223" si="436">SUM(BQ224:BQ231)</f>
        <v>0</v>
      </c>
      <c r="BR223" s="167">
        <f>SUM(BR224:BR231)</f>
        <v>0</v>
      </c>
      <c r="BS223" s="167">
        <f t="shared" si="436"/>
        <v>0</v>
      </c>
      <c r="BT223" s="167">
        <f>SUM(BT224:BT231)</f>
        <v>0</v>
      </c>
      <c r="BU223" s="167">
        <f t="shared" si="436"/>
        <v>0</v>
      </c>
      <c r="BV223" s="167">
        <f>SUM(BV224:BV231)</f>
        <v>0</v>
      </c>
      <c r="BW223" s="167">
        <f t="shared" si="436"/>
        <v>0</v>
      </c>
      <c r="BX223" s="167">
        <f>SUM(BX224:BX231)</f>
        <v>0</v>
      </c>
      <c r="BY223" s="167">
        <f t="shared" si="436"/>
        <v>0</v>
      </c>
      <c r="BZ223" s="167">
        <f>SUM(BZ224:BZ231)</f>
        <v>0</v>
      </c>
      <c r="CA223" s="167">
        <f t="shared" si="436"/>
        <v>3</v>
      </c>
      <c r="CB223" s="167">
        <f>SUM(CB224:CB231)</f>
        <v>152152.15399999998</v>
      </c>
      <c r="CC223" s="167">
        <f t="shared" si="436"/>
        <v>0</v>
      </c>
      <c r="CD223" s="167">
        <f t="shared" si="436"/>
        <v>0</v>
      </c>
      <c r="CE223" s="167">
        <f t="shared" si="436"/>
        <v>0</v>
      </c>
      <c r="CF223" s="167">
        <f t="shared" si="436"/>
        <v>0</v>
      </c>
      <c r="CG223" s="167">
        <f t="shared" si="436"/>
        <v>0</v>
      </c>
      <c r="CH223" s="167">
        <f t="shared" si="436"/>
        <v>0</v>
      </c>
      <c r="CI223" s="167">
        <f t="shared" si="436"/>
        <v>0</v>
      </c>
      <c r="CJ223" s="167">
        <f t="shared" si="436"/>
        <v>0</v>
      </c>
      <c r="CK223" s="167">
        <f t="shared" si="436"/>
        <v>0</v>
      </c>
      <c r="CL223" s="167">
        <f t="shared" si="436"/>
        <v>0</v>
      </c>
      <c r="CM223" s="167">
        <f t="shared" si="436"/>
        <v>0</v>
      </c>
      <c r="CN223" s="167">
        <f t="shared" si="436"/>
        <v>0</v>
      </c>
      <c r="CO223" s="167">
        <f t="shared" si="436"/>
        <v>0</v>
      </c>
      <c r="CP223" s="167">
        <f t="shared" si="436"/>
        <v>0</v>
      </c>
      <c r="CQ223" s="167">
        <f t="shared" si="436"/>
        <v>0</v>
      </c>
      <c r="CR223" s="167">
        <f t="shared" si="436"/>
        <v>0</v>
      </c>
      <c r="CS223" s="167">
        <f t="shared" si="436"/>
        <v>0</v>
      </c>
      <c r="CT223" s="167">
        <f t="shared" si="436"/>
        <v>0</v>
      </c>
      <c r="CU223" s="167">
        <f t="shared" si="436"/>
        <v>0</v>
      </c>
      <c r="CV223" s="167">
        <f t="shared" si="436"/>
        <v>0</v>
      </c>
      <c r="CW223" s="167">
        <f t="shared" si="436"/>
        <v>0</v>
      </c>
      <c r="CX223" s="167">
        <f t="shared" si="436"/>
        <v>0</v>
      </c>
      <c r="CY223" s="167">
        <f t="shared" si="436"/>
        <v>0</v>
      </c>
      <c r="CZ223" s="167">
        <f t="shared" si="436"/>
        <v>0</v>
      </c>
      <c r="DA223" s="167">
        <f t="shared" si="436"/>
        <v>0</v>
      </c>
      <c r="DB223" s="167">
        <f t="shared" si="436"/>
        <v>0</v>
      </c>
      <c r="DC223" s="167">
        <f t="shared" si="436"/>
        <v>0</v>
      </c>
      <c r="DD223" s="167">
        <f t="shared" si="436"/>
        <v>0</v>
      </c>
      <c r="DE223" s="167">
        <f t="shared" si="436"/>
        <v>0</v>
      </c>
      <c r="DF223" s="167">
        <f t="shared" si="436"/>
        <v>0</v>
      </c>
      <c r="DG223" s="167">
        <f t="shared" si="436"/>
        <v>0</v>
      </c>
      <c r="DH223" s="167">
        <f t="shared" si="436"/>
        <v>0</v>
      </c>
      <c r="DI223" s="167">
        <f t="shared" si="436"/>
        <v>0</v>
      </c>
      <c r="DJ223" s="167">
        <f t="shared" si="436"/>
        <v>0</v>
      </c>
      <c r="DK223" s="167">
        <f t="shared" si="436"/>
        <v>0</v>
      </c>
      <c r="DL223" s="167">
        <f t="shared" si="436"/>
        <v>0</v>
      </c>
      <c r="DM223" s="167">
        <f t="shared" si="436"/>
        <v>0</v>
      </c>
      <c r="DN223" s="167">
        <f>SUM(DN224:DN231)</f>
        <v>0</v>
      </c>
      <c r="DO223" s="167">
        <f t="shared" si="436"/>
        <v>0</v>
      </c>
      <c r="DP223" s="167">
        <f>SUM(DP224:DP231)</f>
        <v>0</v>
      </c>
      <c r="DQ223" s="167">
        <f t="shared" si="436"/>
        <v>0</v>
      </c>
      <c r="DR223" s="167">
        <f t="shared" si="436"/>
        <v>0</v>
      </c>
      <c r="DS223" s="167">
        <f t="shared" si="436"/>
        <v>0</v>
      </c>
      <c r="DT223" s="167">
        <f t="shared" si="436"/>
        <v>0</v>
      </c>
      <c r="DU223" s="167">
        <f t="shared" si="436"/>
        <v>0</v>
      </c>
      <c r="DV223" s="167">
        <f>SUM(DV224:DV231)</f>
        <v>0</v>
      </c>
      <c r="DW223" s="167">
        <f t="shared" si="436"/>
        <v>0</v>
      </c>
      <c r="DX223" s="167">
        <f>SUM(DX224:DX231)</f>
        <v>0</v>
      </c>
      <c r="DY223" s="167">
        <f t="shared" ref="DY223:EJ223" si="437">SUM(DY224:DY231)</f>
        <v>0</v>
      </c>
      <c r="DZ223" s="167">
        <f t="shared" si="437"/>
        <v>0</v>
      </c>
      <c r="EA223" s="167">
        <f t="shared" si="437"/>
        <v>0</v>
      </c>
      <c r="EB223" s="167">
        <f t="shared" si="437"/>
        <v>0</v>
      </c>
      <c r="EC223" s="167">
        <f t="shared" si="437"/>
        <v>0</v>
      </c>
      <c r="ED223" s="167">
        <f t="shared" si="437"/>
        <v>0</v>
      </c>
      <c r="EE223" s="167">
        <f t="shared" si="437"/>
        <v>0</v>
      </c>
      <c r="EF223" s="167">
        <f t="shared" si="437"/>
        <v>0</v>
      </c>
      <c r="EG223" s="167"/>
      <c r="EH223" s="167"/>
      <c r="EI223" s="167">
        <f t="shared" si="437"/>
        <v>154</v>
      </c>
      <c r="EJ223" s="167">
        <f t="shared" si="437"/>
        <v>10644807.763333334</v>
      </c>
    </row>
    <row r="224" spans="1:140" s="3" customFormat="1" ht="30" hidden="1" customHeight="1" x14ac:dyDescent="0.25">
      <c r="A224" s="95"/>
      <c r="B224" s="132">
        <v>146</v>
      </c>
      <c r="C224" s="96" t="s">
        <v>607</v>
      </c>
      <c r="D224" s="186" t="s">
        <v>608</v>
      </c>
      <c r="E224" s="98">
        <v>16026</v>
      </c>
      <c r="F224" s="98">
        <v>16828</v>
      </c>
      <c r="G224" s="99">
        <v>2.11</v>
      </c>
      <c r="H224" s="100"/>
      <c r="I224" s="101">
        <v>1</v>
      </c>
      <c r="J224" s="102"/>
      <c r="K224" s="150">
        <v>1.4</v>
      </c>
      <c r="L224" s="150">
        <v>1.68</v>
      </c>
      <c r="M224" s="150">
        <v>2.23</v>
      </c>
      <c r="N224" s="153">
        <v>2.57</v>
      </c>
      <c r="O224" s="159"/>
      <c r="P224" s="105">
        <f t="shared" ref="P224:P231" si="438">(O224/12*2*$E224*$G224*$I224*$K224*P$10)+(O224/12*10*$F224*$G224*$I224*$K224*P$10)</f>
        <v>0</v>
      </c>
      <c r="Q224" s="154"/>
      <c r="R224" s="105">
        <f t="shared" ref="R224:R231" si="439">(Q224/12*2*$E224*$G224*$I224*$K224*R$10)+(Q224/12*10*$F224*$G224*$I224*$K224*R$10)</f>
        <v>0</v>
      </c>
      <c r="S224" s="154">
        <v>28</v>
      </c>
      <c r="T224" s="105">
        <f t="shared" ref="T224:T231" si="440">(S224/12*2*$E224*$G224*$I224*$K224*T$10)+(S224/12*10*$F224*$G224*$I224*$K224*T$10)</f>
        <v>1380821.6986666666</v>
      </c>
      <c r="U224" s="159"/>
      <c r="V224" s="105">
        <f t="shared" ref="V224:V231" si="441">(U224/12*2*$E224*$G224*$I224*$K224*V$10)+(U224/12*10*$F224*$G224*$I224*$K224*V$10)</f>
        <v>0</v>
      </c>
      <c r="W224" s="159"/>
      <c r="X224" s="105">
        <f t="shared" ref="X224:X231" si="442">(W224/12*2*$E224*$G224*$I224*$K224*X$10)+(W224/12*10*$F224*$G224*$I224*$K224*X$10)</f>
        <v>0</v>
      </c>
      <c r="Y224" s="159"/>
      <c r="Z224" s="105">
        <f t="shared" ref="Z224:Z231" si="443">(Y224/12*2*$E224*$G224*$I224*$K224*Z$10)+(Y224/12*10*$F224*$G224*$I224*$K224*Z$10)</f>
        <v>0</v>
      </c>
      <c r="AA224" s="154"/>
      <c r="AB224" s="105">
        <f t="shared" ref="AB224:AB231" si="444">(AA224/12*2*$E224*$G224*$I224*$K224*AB$10)+(AA224/12*10*$F224*$G224*$I224*$K224*AB$10)</f>
        <v>0</v>
      </c>
      <c r="AC224" s="154"/>
      <c r="AD224" s="105">
        <f t="shared" ref="AD224:AD231" si="445">(AC224/12*2*$E224*$G224*$I224*$K224*AD$10)+(AC224/12*10*$F224*$G224*$I224*$K224*AD$10)</f>
        <v>0</v>
      </c>
      <c r="AE224" s="154"/>
      <c r="AF224" s="106">
        <f t="shared" ref="AF224:AF231" si="446">SUM(AE224/12*2*$E224*$G224*$I224*$L224*$AF$10)+(AE224/12*10*$F224*$G224*$I224*$L224*$AF$10)</f>
        <v>0</v>
      </c>
      <c r="AG224" s="154"/>
      <c r="AH224" s="107">
        <f t="shared" ref="AH224:AH231" si="447">SUM(AG224/12*2*$E224*$G224*$I224*$L224*$AH$10)+(AG224/12*10*$F224*$G224*$I224*$L224*$AH$10)</f>
        <v>0</v>
      </c>
      <c r="AI224" s="159"/>
      <c r="AJ224" s="105">
        <f t="shared" ref="AJ224:AJ231" si="448">(AI224/12*2*$E224*$G224*$I224*$K224*AJ$10)+(AI224/12*10*$F224*$G224*$I224*$K224*AJ$10)</f>
        <v>0</v>
      </c>
      <c r="AK224" s="159"/>
      <c r="AL224" s="105">
        <f t="shared" ref="AL224:AL231" si="449">(AK224/12*2*$E224*$G224*$I224*$K224*AL$10)+(AK224/12*10*$F224*$G224*$I224*$K224*AL$10)</f>
        <v>0</v>
      </c>
      <c r="AM224" s="104"/>
      <c r="AN224" s="105">
        <f t="shared" ref="AN224:AN231" si="450">(AM224/12*2*$E224*$G224*$I224*$K224*AN$10)+(AM224/12*10*$F224*$G224*$I224*$K224*AN$10)</f>
        <v>0</v>
      </c>
      <c r="AO224" s="159"/>
      <c r="AP224" s="105">
        <f t="shared" ref="AP224:AP231" si="451">(AO224/12*2*$E224*$G224*$I224*$K224*AP$10)+(AO224/12*10*$F224*$G224*$I224*$K224*AP$10)</f>
        <v>0</v>
      </c>
      <c r="AQ224" s="159"/>
      <c r="AR224" s="105">
        <f t="shared" ref="AR224:AR231" si="452">(AQ224/12*2*$E224*$G224*$I224*$K224*AR$10)+(AQ224/12*10*$F224*$G224*$I224*$K224*AR$10)</f>
        <v>0</v>
      </c>
      <c r="AS224" s="159"/>
      <c r="AT224" s="105">
        <f t="shared" ref="AT224:AT231" si="453">(AS224/12*2*$E224*$G224*$I224*$K224*AT$10)+(AS224/12*10*$F224*$G224*$I224*$K224*AT$10)</f>
        <v>0</v>
      </c>
      <c r="AU224" s="159"/>
      <c r="AV224" s="105">
        <f t="shared" ref="AV224:AV231" si="454">(AU224/12*2*$E224*$G224*$I224*$K224*AV$10)+(AU224/12*10*$F224*$G224*$I224*$K224*AV$10)</f>
        <v>0</v>
      </c>
      <c r="AW224" s="159"/>
      <c r="AX224" s="105">
        <f t="shared" ref="AX224:AX231" si="455">(AW224/12*2*$E224*$G224*$I224*$K224*AX$10)+(AW224/12*10*$F224*$G224*$I224*$K224*AX$10)</f>
        <v>0</v>
      </c>
      <c r="AY224" s="159"/>
      <c r="AZ224" s="105">
        <f t="shared" ref="AZ224:AZ231" si="456">(AY224/12*2*$E224*$G224*$I224*$K224*AZ$10)+(AY224/12*10*$F224*$G224*$I224*$K224*AZ$10)</f>
        <v>0</v>
      </c>
      <c r="BA224" s="159"/>
      <c r="BB224" s="105">
        <f t="shared" ref="BB224:BB231" si="457">(BA224/12*2*$E224*$G224*$I224*$K224*BB$10)+(BA224/12*10*$F224*$G224*$I224*$K224*BB$10)</f>
        <v>0</v>
      </c>
      <c r="BC224" s="159"/>
      <c r="BD224" s="105">
        <f t="shared" ref="BD224:BD231" si="458">(BC224/12*2*$E224*$G224*$I224*$K224*BD$10)+(BC224/12*10*$F224*$G224*$I224*$K224*BD$10)</f>
        <v>0</v>
      </c>
      <c r="BE224" s="159"/>
      <c r="BF224" s="105">
        <f t="shared" ref="BF224:BF231" si="459">(BE224/12*2*$E224*$G224*$I224*$K224*BF$10)+(BE224/12*10*$F224*$G224*$I224*$K224*BF$10)</f>
        <v>0</v>
      </c>
      <c r="BG224" s="159"/>
      <c r="BH224" s="105">
        <f t="shared" ref="BH224:BH231" si="460">(BG224/12*2*$E224*$G224*$I224*$K224*BH$10)+(BG224/12*10*$F224*$G224*$I224*$K224*BH$10)</f>
        <v>0</v>
      </c>
      <c r="BI224" s="159"/>
      <c r="BJ224" s="105">
        <f t="shared" ref="BJ224:BJ231" si="461">(BI224/12*2*$E224*$G224*$I224*$K224*BJ$10)+(BI224/12*10*$F224*$G224*$I224*$K224*BJ$10)</f>
        <v>0</v>
      </c>
      <c r="BK224" s="159"/>
      <c r="BL224" s="105">
        <f t="shared" ref="BL224:BL231" si="462">(BK224/12*2*$E224*$G224*$I224*$K224*BL$10)+(BK224/12*10*$F224*$G224*$I224*$K224*BL$10)</f>
        <v>0</v>
      </c>
      <c r="BM224" s="159"/>
      <c r="BN224" s="105">
        <f t="shared" ref="BN224:BN231" si="463">(BM224/12*2*$E224*$G224*$I224*$K224*BN$10)+(BM224/12*10*$F224*$G224*$I224*$K224*BN$10)</f>
        <v>0</v>
      </c>
      <c r="BO224" s="165"/>
      <c r="BP224" s="105">
        <f t="shared" ref="BP224:BP231" si="464">(BO224/12*2*$E224*$G224*$I224*$K224*BP$10)+(BO224/12*10*$F224*$G224*$I224*$K224*BP$10)</f>
        <v>0</v>
      </c>
      <c r="BQ224" s="159"/>
      <c r="BR224" s="105">
        <f t="shared" ref="BR224:BR231" si="465">(BQ224/12*2*$E224*$G224*$I224*$K224*BR$10)+(BQ224/12*10*$F224*$G224*$I224*$K224*BR$10)</f>
        <v>0</v>
      </c>
      <c r="BS224" s="154"/>
      <c r="BT224" s="105">
        <f t="shared" ref="BT224:BT231" si="466">(BS224/12*2*$E224*$G224*$I224*$K224*BT$10)+(BS224/12*10*$F224*$G224*$I224*$K224*BT$10)</f>
        <v>0</v>
      </c>
      <c r="BU224" s="104"/>
      <c r="BV224" s="105">
        <f t="shared" ref="BV224:BV231" si="467">(BU224/12*2*$E224*$G224*$I224*$K224*BV$10)+(BU224/12*10*$F224*$G224*$I224*$K224*BV$10)</f>
        <v>0</v>
      </c>
      <c r="BW224" s="159"/>
      <c r="BX224" s="105">
        <f t="shared" ref="BX224:BX231" si="468">(BW224/12*2*$E224*$G224*$I224*$K224*BX$10)+(BW224/12*10*$F224*$G224*$I224*$K224*BX$10)</f>
        <v>0</v>
      </c>
      <c r="BY224" s="159"/>
      <c r="BZ224" s="105">
        <f t="shared" ref="BZ224:BZ231" si="469">(BY224/12*2*$E224*$G224*$I224*$K224*BZ$10)+(BY224/12*10*$F224*$G224*$I224*$K224*BZ$10)</f>
        <v>0</v>
      </c>
      <c r="CA224" s="218"/>
      <c r="CB224" s="105">
        <f t="shared" ref="CB224:CB231" si="470">(CA224/12*2*$E224*$G224*$I224*$K224*CB$10)+(CA224/12*10*$F224*$G224*$I224*$K224*CB$10)</f>
        <v>0</v>
      </c>
      <c r="CC224" s="154"/>
      <c r="CD224" s="107">
        <f t="shared" ref="CD224:CD231" si="471">SUM(CC224/12*2*$E224*$G224*$I224*$L224*CD$10)+(CC224/12*10*$F224*$G224*$I224*$L224*$CD$10)</f>
        <v>0</v>
      </c>
      <c r="CE224" s="159"/>
      <c r="CF224" s="107">
        <f t="shared" ref="CF224:CF231" si="472">SUM(CE224/12*2*$E224*$G224*$I224*$L224*CF$10)+(CE224/12*10*$F224*$G224*$I224*$L224*CF$10)</f>
        <v>0</v>
      </c>
      <c r="CG224" s="154"/>
      <c r="CH224" s="107">
        <f t="shared" ref="CH224:CH231" si="473">SUM(CG224/12*2*$E224*$G224*$I224*$L224*CH$10)+(CG224/12*10*$F224*$G224*$I224*$L224*CH$10)</f>
        <v>0</v>
      </c>
      <c r="CI224" s="154"/>
      <c r="CJ224" s="107">
        <f t="shared" ref="CJ224:CJ231" si="474">SUM(CI224/12*2*$E224*$G224*$I224*$L224*CJ$10)+(CI224/12*10*$F224*$G224*$I224*$L224*CJ$10)</f>
        <v>0</v>
      </c>
      <c r="CK224" s="154"/>
      <c r="CL224" s="107">
        <f t="shared" ref="CL224:CL231" si="475">SUM(CK224/12*2*$E224*$G224*$I224*$L224*CL$10)+(CK224/12*10*$F224*$G224*$I224*$L224*CL$10)</f>
        <v>0</v>
      </c>
      <c r="CM224" s="159"/>
      <c r="CN224" s="107">
        <f t="shared" ref="CN224:CN231" si="476">SUM(CM224/12*2*$E224*$G224*$I224*$L224*CN$10)+(CM224/12*10*$F224*$G224*$I224*$L224*CN$10)</f>
        <v>0</v>
      </c>
      <c r="CO224" s="159"/>
      <c r="CP224" s="107">
        <f t="shared" ref="CP224:CP231" si="477">SUM(CO224/12*2*$E224*$G224*$I224*$L224*CP$10)+(CO224/12*10*$F224*$G224*$I224*$L224*CP$10)</f>
        <v>0</v>
      </c>
      <c r="CQ224" s="154"/>
      <c r="CR224" s="107">
        <f t="shared" ref="CR224:CR231" si="478">SUM(CQ224/12*2*$E224*$G224*$I224*$L224*CR$10)+(CQ224/12*10*$F224*$G224*$I224*$L224*CR$10)</f>
        <v>0</v>
      </c>
      <c r="CS224" s="159"/>
      <c r="CT224" s="107">
        <f t="shared" ref="CT224:CT231" si="479">SUM(CS224/12*2*$E224*$G224*$I224*$L224*CT$10)+(CS224/12*10*$F224*$G224*$I224*$L224*CT$10)</f>
        <v>0</v>
      </c>
      <c r="CU224" s="159"/>
      <c r="CV224" s="107">
        <f t="shared" ref="CV224:CV231" si="480">SUM(CU224/12*2*$E224*$G224*$I224*$L224*CV$10)+(CU224/12*10*$F224*$G224*$I224*$L224*CV$10)</f>
        <v>0</v>
      </c>
      <c r="CW224" s="159"/>
      <c r="CX224" s="107">
        <f t="shared" ref="CX224:CX231" si="481">SUM(CW224/12*2*$E224*$G224*$I224*$L224*CX$10)+(CW224/12*10*$F224*$G224*$I224*$L224*CX$10)</f>
        <v>0</v>
      </c>
      <c r="CY224" s="104"/>
      <c r="CZ224" s="107">
        <f t="shared" ref="CZ224:CZ231" si="482">SUM(CY224/12*2*$E224*$G224*$I224*$L224*CZ$10)+(CY224/12*10*$F224*$G224*$I224*$L224*CZ$10)</f>
        <v>0</v>
      </c>
      <c r="DA224" s="159"/>
      <c r="DB224" s="107">
        <f t="shared" ref="DB224:DB231" si="483">SUM(DA224/12*2*$E224*$G224*$I224*$L224*DB$10)+(DA224/12*10*$F224*$G224*$I224*$L224*DB$10)</f>
        <v>0</v>
      </c>
      <c r="DC224" s="159"/>
      <c r="DD224" s="107">
        <f t="shared" ref="DD224:DD231" si="484">SUM(DC224/12*2*$E224*$G224*$I224*$L224*DD$10)+(DC224/12*10*$F224*$G224*$I224*$L224*DD$10)</f>
        <v>0</v>
      </c>
      <c r="DE224" s="159"/>
      <c r="DF224" s="106">
        <f t="shared" ref="DF224:DF231" si="485">SUM(DE224/12*2*$E224*$G224*$I224*$L224*DF$10)+(DE224/12*10*$F224*$G224*$I224*$L224*DF$10)</f>
        <v>0</v>
      </c>
      <c r="DG224" s="159"/>
      <c r="DH224" s="107">
        <f t="shared" ref="DH224:DH231" si="486">SUM(DG224/12*2*$E224*$G224*$I224*$L224*DH$10)+(DG224/12*10*$F224*$G224*$I224*$L224*DH$10)</f>
        <v>0</v>
      </c>
      <c r="DI224" s="159"/>
      <c r="DJ224" s="107">
        <f t="shared" ref="DJ224:DJ231" si="487">SUM(DI224/12*2*$E224*$G224*$I224*$M224*DJ$10)+(DI224/12*10*$F224*$G224*$I224*$M224*DJ$10)</f>
        <v>0</v>
      </c>
      <c r="DK224" s="159"/>
      <c r="DL224" s="107">
        <f t="shared" ref="DL224:DL231" si="488">SUM(DK224/12*2*$E224*$G224*$I224*$N224*DL$10)+(DK224/12*10*$F224*$G224*$I224*$N224*DL$10)</f>
        <v>0</v>
      </c>
      <c r="DM224" s="104"/>
      <c r="DN224" s="105">
        <f t="shared" ref="DN224:DN231" si="489">(DM224/12*2*$E224*$G224*$I224*$K224*DN$10)+(DM224/12*10*$F224*$G224*$I224*$K224*DN$10)</f>
        <v>0</v>
      </c>
      <c r="DO224" s="104"/>
      <c r="DP224" s="105">
        <f t="shared" ref="DP224:DP231" si="490">(DO224/12*2*$E224*$G224*$I224*$K224*DP$10)+(DO224/12*10*$F224*$G224*$I224*$K224*DP$10)</f>
        <v>0</v>
      </c>
      <c r="DQ224" s="159"/>
      <c r="DR224" s="107">
        <f t="shared" ref="DR224:DR231" si="491">SUM(DQ224/12*2*$E224*$G224*$I224)+(DQ224/12*10*$F224*$G224*$I224)</f>
        <v>0</v>
      </c>
      <c r="DS224" s="104"/>
      <c r="DT224" s="106"/>
      <c r="DU224" s="104"/>
      <c r="DV224" s="105">
        <f t="shared" ref="DV224:DV231" si="492">(DU224/12*2*$E224*$G224*$I224*$K224*DV$10)+(DU224/12*10*$F224*$G224*$I224*$K224*DV$10)</f>
        <v>0</v>
      </c>
      <c r="DW224" s="104"/>
      <c r="DX224" s="105">
        <f t="shared" ref="DX224:DX231" si="493">(DW224/12*2*$E224*$G224*$I224*$K224*DX$10)+(DW224/12*10*$F224*$G224*$I224*$K224*DX$10)</f>
        <v>0</v>
      </c>
      <c r="DY224" s="104"/>
      <c r="DZ224" s="106"/>
      <c r="EA224" s="110"/>
      <c r="EB224" s="110"/>
      <c r="EC224" s="125"/>
      <c r="ED224" s="106"/>
      <c r="EE224" s="125"/>
      <c r="EF224" s="125"/>
      <c r="EG224" s="125"/>
      <c r="EH224" s="111">
        <f t="shared" ref="EH224:EH231" si="494">(EG224/12*2*$E224*$G224*$I224*$K224)+(EG224/12*10*$F224*$G224*$I224*$K224)</f>
        <v>0</v>
      </c>
      <c r="EI224" s="112">
        <f t="shared" ref="EI224:EJ231" si="495">SUM(O224,Q224,S224,U224,W224,Y224,AA224,AC224,AE224,AG224,AI224,AK224,AM224,AO224,AQ224,AS224,AU224,AW224,AY224,BA224,BC224,BE224,BG224,BI224,BK224,BM224,BO224,BQ224,BS224,BU224,BW224,BY224,CA224,CC224,CE224,CG224,CI224,CK224,CM224,CO224,CQ224,CS224,CU224,CW224,CY224,DA224,DC224,DE224,DG224,DI224,DK224,DM224,DO224,DQ224,DS224,DU224,DW224,DY224,EA224,EC224,EE224)</f>
        <v>28</v>
      </c>
      <c r="EJ224" s="112">
        <f t="shared" si="495"/>
        <v>1380821.6986666666</v>
      </c>
    </row>
    <row r="225" spans="1:140" s="3" customFormat="1" ht="30" hidden="1" customHeight="1" x14ac:dyDescent="0.25">
      <c r="A225" s="95"/>
      <c r="B225" s="132">
        <v>147</v>
      </c>
      <c r="C225" s="96" t="s">
        <v>609</v>
      </c>
      <c r="D225" s="186" t="s">
        <v>610</v>
      </c>
      <c r="E225" s="98">
        <v>16026</v>
      </c>
      <c r="F225" s="98">
        <v>16828</v>
      </c>
      <c r="G225" s="99">
        <v>3.55</v>
      </c>
      <c r="H225" s="100"/>
      <c r="I225" s="101">
        <v>1</v>
      </c>
      <c r="J225" s="102"/>
      <c r="K225" s="150">
        <v>1.4</v>
      </c>
      <c r="L225" s="150">
        <v>1.68</v>
      </c>
      <c r="M225" s="150">
        <v>2.23</v>
      </c>
      <c r="N225" s="153">
        <v>2.57</v>
      </c>
      <c r="O225" s="159"/>
      <c r="P225" s="105">
        <f t="shared" si="438"/>
        <v>0</v>
      </c>
      <c r="Q225" s="154"/>
      <c r="R225" s="105">
        <f t="shared" si="439"/>
        <v>0</v>
      </c>
      <c r="S225" s="154">
        <v>32</v>
      </c>
      <c r="T225" s="105">
        <f t="shared" si="440"/>
        <v>2655066.773333333</v>
      </c>
      <c r="U225" s="159"/>
      <c r="V225" s="105">
        <f t="shared" si="441"/>
        <v>0</v>
      </c>
      <c r="W225" s="159"/>
      <c r="X225" s="105">
        <f t="shared" si="442"/>
        <v>0</v>
      </c>
      <c r="Y225" s="159"/>
      <c r="Z225" s="105">
        <f t="shared" si="443"/>
        <v>0</v>
      </c>
      <c r="AA225" s="154"/>
      <c r="AB225" s="105">
        <f t="shared" si="444"/>
        <v>0</v>
      </c>
      <c r="AC225" s="154"/>
      <c r="AD225" s="105">
        <f t="shared" si="445"/>
        <v>0</v>
      </c>
      <c r="AE225" s="154"/>
      <c r="AF225" s="106">
        <f t="shared" si="446"/>
        <v>0</v>
      </c>
      <c r="AG225" s="154"/>
      <c r="AH225" s="107">
        <f t="shared" si="447"/>
        <v>0</v>
      </c>
      <c r="AI225" s="159">
        <v>8</v>
      </c>
      <c r="AJ225" s="105">
        <f t="shared" si="448"/>
        <v>663766.69333333324</v>
      </c>
      <c r="AK225" s="159"/>
      <c r="AL225" s="105">
        <f t="shared" si="449"/>
        <v>0</v>
      </c>
      <c r="AM225" s="104"/>
      <c r="AN225" s="105">
        <f t="shared" si="450"/>
        <v>0</v>
      </c>
      <c r="AO225" s="159"/>
      <c r="AP225" s="105">
        <f t="shared" si="451"/>
        <v>0</v>
      </c>
      <c r="AQ225" s="159"/>
      <c r="AR225" s="105">
        <f t="shared" si="452"/>
        <v>0</v>
      </c>
      <c r="AS225" s="159"/>
      <c r="AT225" s="105">
        <f t="shared" si="453"/>
        <v>0</v>
      </c>
      <c r="AU225" s="159"/>
      <c r="AV225" s="105">
        <f t="shared" si="454"/>
        <v>0</v>
      </c>
      <c r="AW225" s="159"/>
      <c r="AX225" s="105">
        <f t="shared" si="455"/>
        <v>0</v>
      </c>
      <c r="AY225" s="159"/>
      <c r="AZ225" s="105">
        <f t="shared" si="456"/>
        <v>0</v>
      </c>
      <c r="BA225" s="159"/>
      <c r="BB225" s="105">
        <f t="shared" si="457"/>
        <v>0</v>
      </c>
      <c r="BC225" s="159"/>
      <c r="BD225" s="105">
        <f t="shared" si="458"/>
        <v>0</v>
      </c>
      <c r="BE225" s="159"/>
      <c r="BF225" s="105">
        <f t="shared" si="459"/>
        <v>0</v>
      </c>
      <c r="BG225" s="159"/>
      <c r="BH225" s="105">
        <f t="shared" si="460"/>
        <v>0</v>
      </c>
      <c r="BI225" s="159"/>
      <c r="BJ225" s="105">
        <f t="shared" si="461"/>
        <v>0</v>
      </c>
      <c r="BK225" s="159"/>
      <c r="BL225" s="105">
        <f t="shared" si="462"/>
        <v>0</v>
      </c>
      <c r="BM225" s="159"/>
      <c r="BN225" s="105">
        <f t="shared" si="463"/>
        <v>0</v>
      </c>
      <c r="BO225" s="165"/>
      <c r="BP225" s="105">
        <f t="shared" si="464"/>
        <v>0</v>
      </c>
      <c r="BQ225" s="159"/>
      <c r="BR225" s="105">
        <f t="shared" si="465"/>
        <v>0</v>
      </c>
      <c r="BS225" s="154"/>
      <c r="BT225" s="105">
        <f t="shared" si="466"/>
        <v>0</v>
      </c>
      <c r="BU225" s="104"/>
      <c r="BV225" s="105">
        <f t="shared" si="467"/>
        <v>0</v>
      </c>
      <c r="BW225" s="159"/>
      <c r="BX225" s="105">
        <f t="shared" si="468"/>
        <v>0</v>
      </c>
      <c r="BY225" s="159"/>
      <c r="BZ225" s="105">
        <f t="shared" si="469"/>
        <v>0</v>
      </c>
      <c r="CA225" s="219"/>
      <c r="CB225" s="105">
        <f t="shared" si="470"/>
        <v>0</v>
      </c>
      <c r="CC225" s="154"/>
      <c r="CD225" s="107">
        <f t="shared" si="471"/>
        <v>0</v>
      </c>
      <c r="CE225" s="159"/>
      <c r="CF225" s="107">
        <f t="shared" si="472"/>
        <v>0</v>
      </c>
      <c r="CG225" s="154"/>
      <c r="CH225" s="107">
        <f t="shared" si="473"/>
        <v>0</v>
      </c>
      <c r="CI225" s="154"/>
      <c r="CJ225" s="107">
        <f t="shared" si="474"/>
        <v>0</v>
      </c>
      <c r="CK225" s="154"/>
      <c r="CL225" s="107">
        <f t="shared" si="475"/>
        <v>0</v>
      </c>
      <c r="CM225" s="159"/>
      <c r="CN225" s="107">
        <f t="shared" si="476"/>
        <v>0</v>
      </c>
      <c r="CO225" s="159"/>
      <c r="CP225" s="107">
        <f t="shared" si="477"/>
        <v>0</v>
      </c>
      <c r="CQ225" s="154"/>
      <c r="CR225" s="107">
        <f t="shared" si="478"/>
        <v>0</v>
      </c>
      <c r="CS225" s="159"/>
      <c r="CT225" s="107">
        <f t="shared" si="479"/>
        <v>0</v>
      </c>
      <c r="CU225" s="159"/>
      <c r="CV225" s="107">
        <f t="shared" si="480"/>
        <v>0</v>
      </c>
      <c r="CW225" s="159"/>
      <c r="CX225" s="107">
        <f t="shared" si="481"/>
        <v>0</v>
      </c>
      <c r="CY225" s="104"/>
      <c r="CZ225" s="107">
        <f t="shared" si="482"/>
        <v>0</v>
      </c>
      <c r="DA225" s="159"/>
      <c r="DB225" s="107">
        <f t="shared" si="483"/>
        <v>0</v>
      </c>
      <c r="DC225" s="159"/>
      <c r="DD225" s="107">
        <f t="shared" si="484"/>
        <v>0</v>
      </c>
      <c r="DE225" s="159"/>
      <c r="DF225" s="106">
        <f t="shared" si="485"/>
        <v>0</v>
      </c>
      <c r="DG225" s="159"/>
      <c r="DH225" s="107">
        <f t="shared" si="486"/>
        <v>0</v>
      </c>
      <c r="DI225" s="159"/>
      <c r="DJ225" s="107">
        <f t="shared" si="487"/>
        <v>0</v>
      </c>
      <c r="DK225" s="159"/>
      <c r="DL225" s="107">
        <f t="shared" si="488"/>
        <v>0</v>
      </c>
      <c r="DM225" s="104"/>
      <c r="DN225" s="105">
        <f t="shared" si="489"/>
        <v>0</v>
      </c>
      <c r="DO225" s="104"/>
      <c r="DP225" s="105">
        <f t="shared" si="490"/>
        <v>0</v>
      </c>
      <c r="DQ225" s="159"/>
      <c r="DR225" s="107">
        <f t="shared" si="491"/>
        <v>0</v>
      </c>
      <c r="DS225" s="104"/>
      <c r="DT225" s="106"/>
      <c r="DU225" s="104"/>
      <c r="DV225" s="105">
        <f t="shared" si="492"/>
        <v>0</v>
      </c>
      <c r="DW225" s="104"/>
      <c r="DX225" s="105">
        <f t="shared" si="493"/>
        <v>0</v>
      </c>
      <c r="DY225" s="104"/>
      <c r="DZ225" s="106"/>
      <c r="EA225" s="110"/>
      <c r="EB225" s="110"/>
      <c r="EC225" s="104"/>
      <c r="ED225" s="106"/>
      <c r="EE225" s="104"/>
      <c r="EF225" s="104"/>
      <c r="EG225" s="104"/>
      <c r="EH225" s="111">
        <f t="shared" si="494"/>
        <v>0</v>
      </c>
      <c r="EI225" s="112">
        <f t="shared" si="495"/>
        <v>40</v>
      </c>
      <c r="EJ225" s="112">
        <f t="shared" si="495"/>
        <v>3318833.4666666663</v>
      </c>
    </row>
    <row r="226" spans="1:140" s="160" customFormat="1" ht="30" hidden="1" customHeight="1" x14ac:dyDescent="0.25">
      <c r="A226" s="95"/>
      <c r="B226" s="132">
        <v>148</v>
      </c>
      <c r="C226" s="96" t="s">
        <v>611</v>
      </c>
      <c r="D226" s="184" t="s">
        <v>612</v>
      </c>
      <c r="E226" s="98">
        <v>16026</v>
      </c>
      <c r="F226" s="98">
        <v>16828</v>
      </c>
      <c r="G226" s="99">
        <v>1.57</v>
      </c>
      <c r="H226" s="100"/>
      <c r="I226" s="101">
        <v>1</v>
      </c>
      <c r="J226" s="102"/>
      <c r="K226" s="150">
        <v>1.4</v>
      </c>
      <c r="L226" s="150">
        <v>1.68</v>
      </c>
      <c r="M226" s="150">
        <v>2.23</v>
      </c>
      <c r="N226" s="153">
        <v>2.57</v>
      </c>
      <c r="O226" s="159"/>
      <c r="P226" s="105">
        <f t="shared" si="438"/>
        <v>0</v>
      </c>
      <c r="Q226" s="106"/>
      <c r="R226" s="105">
        <f t="shared" si="439"/>
        <v>0</v>
      </c>
      <c r="S226" s="154"/>
      <c r="T226" s="105">
        <f t="shared" si="440"/>
        <v>0</v>
      </c>
      <c r="U226" s="159"/>
      <c r="V226" s="105">
        <f t="shared" si="441"/>
        <v>0</v>
      </c>
      <c r="W226" s="159"/>
      <c r="X226" s="105">
        <f t="shared" si="442"/>
        <v>0</v>
      </c>
      <c r="Y226" s="159"/>
      <c r="Z226" s="105">
        <f t="shared" si="443"/>
        <v>0</v>
      </c>
      <c r="AA226" s="154">
        <v>3</v>
      </c>
      <c r="AB226" s="105">
        <f t="shared" si="444"/>
        <v>110082.43399999999</v>
      </c>
      <c r="AC226" s="154"/>
      <c r="AD226" s="105">
        <f t="shared" si="445"/>
        <v>0</v>
      </c>
      <c r="AE226" s="154"/>
      <c r="AF226" s="106">
        <f t="shared" si="446"/>
        <v>0</v>
      </c>
      <c r="AG226" s="154"/>
      <c r="AH226" s="107">
        <f t="shared" si="447"/>
        <v>0</v>
      </c>
      <c r="AI226" s="159"/>
      <c r="AJ226" s="105">
        <f t="shared" si="448"/>
        <v>0</v>
      </c>
      <c r="AK226" s="159"/>
      <c r="AL226" s="105">
        <f t="shared" si="449"/>
        <v>0</v>
      </c>
      <c r="AM226" s="104"/>
      <c r="AN226" s="105">
        <f t="shared" si="450"/>
        <v>0</v>
      </c>
      <c r="AO226" s="159"/>
      <c r="AP226" s="105">
        <f t="shared" si="451"/>
        <v>0</v>
      </c>
      <c r="AQ226" s="159"/>
      <c r="AR226" s="105">
        <f t="shared" si="452"/>
        <v>0</v>
      </c>
      <c r="AS226" s="159"/>
      <c r="AT226" s="105">
        <f t="shared" si="453"/>
        <v>0</v>
      </c>
      <c r="AU226" s="159"/>
      <c r="AV226" s="105">
        <f t="shared" si="454"/>
        <v>0</v>
      </c>
      <c r="AW226" s="159"/>
      <c r="AX226" s="105">
        <f t="shared" si="455"/>
        <v>0</v>
      </c>
      <c r="AY226" s="159"/>
      <c r="AZ226" s="105">
        <f t="shared" si="456"/>
        <v>0</v>
      </c>
      <c r="BA226" s="159"/>
      <c r="BB226" s="105">
        <f t="shared" si="457"/>
        <v>0</v>
      </c>
      <c r="BC226" s="159"/>
      <c r="BD226" s="105">
        <f t="shared" si="458"/>
        <v>0</v>
      </c>
      <c r="BE226" s="159"/>
      <c r="BF226" s="105">
        <f t="shared" si="459"/>
        <v>0</v>
      </c>
      <c r="BG226" s="159"/>
      <c r="BH226" s="105">
        <f t="shared" si="460"/>
        <v>0</v>
      </c>
      <c r="BI226" s="159"/>
      <c r="BJ226" s="105">
        <f t="shared" si="461"/>
        <v>0</v>
      </c>
      <c r="BK226" s="159"/>
      <c r="BL226" s="105">
        <f t="shared" si="462"/>
        <v>0</v>
      </c>
      <c r="BM226" s="159"/>
      <c r="BN226" s="105">
        <f t="shared" si="463"/>
        <v>0</v>
      </c>
      <c r="BO226" s="165"/>
      <c r="BP226" s="105">
        <f t="shared" si="464"/>
        <v>0</v>
      </c>
      <c r="BQ226" s="159"/>
      <c r="BR226" s="105">
        <f t="shared" si="465"/>
        <v>0</v>
      </c>
      <c r="BS226" s="154"/>
      <c r="BT226" s="105">
        <f t="shared" si="466"/>
        <v>0</v>
      </c>
      <c r="BU226" s="104"/>
      <c r="BV226" s="105">
        <f t="shared" si="467"/>
        <v>0</v>
      </c>
      <c r="BW226" s="159"/>
      <c r="BX226" s="105">
        <f t="shared" si="468"/>
        <v>0</v>
      </c>
      <c r="BY226" s="159"/>
      <c r="BZ226" s="105">
        <f t="shared" si="469"/>
        <v>0</v>
      </c>
      <c r="CA226" s="218"/>
      <c r="CB226" s="105">
        <f t="shared" si="470"/>
        <v>0</v>
      </c>
      <c r="CC226" s="154"/>
      <c r="CD226" s="107">
        <f t="shared" si="471"/>
        <v>0</v>
      </c>
      <c r="CE226" s="159"/>
      <c r="CF226" s="107">
        <f t="shared" si="472"/>
        <v>0</v>
      </c>
      <c r="CG226" s="154"/>
      <c r="CH226" s="107">
        <f t="shared" si="473"/>
        <v>0</v>
      </c>
      <c r="CI226" s="154"/>
      <c r="CJ226" s="107">
        <f t="shared" si="474"/>
        <v>0</v>
      </c>
      <c r="CK226" s="154"/>
      <c r="CL226" s="107">
        <f t="shared" si="475"/>
        <v>0</v>
      </c>
      <c r="CM226" s="159"/>
      <c r="CN226" s="107">
        <f t="shared" si="476"/>
        <v>0</v>
      </c>
      <c r="CO226" s="159"/>
      <c r="CP226" s="107">
        <f t="shared" si="477"/>
        <v>0</v>
      </c>
      <c r="CQ226" s="154"/>
      <c r="CR226" s="107">
        <f t="shared" si="478"/>
        <v>0</v>
      </c>
      <c r="CS226" s="159"/>
      <c r="CT226" s="107">
        <f t="shared" si="479"/>
        <v>0</v>
      </c>
      <c r="CU226" s="159"/>
      <c r="CV226" s="107">
        <f t="shared" si="480"/>
        <v>0</v>
      </c>
      <c r="CW226" s="159"/>
      <c r="CX226" s="107">
        <f t="shared" si="481"/>
        <v>0</v>
      </c>
      <c r="CY226" s="104"/>
      <c r="CZ226" s="107">
        <f t="shared" si="482"/>
        <v>0</v>
      </c>
      <c r="DA226" s="159"/>
      <c r="DB226" s="107">
        <f t="shared" si="483"/>
        <v>0</v>
      </c>
      <c r="DC226" s="159"/>
      <c r="DD226" s="107">
        <f t="shared" si="484"/>
        <v>0</v>
      </c>
      <c r="DE226" s="159"/>
      <c r="DF226" s="106">
        <f t="shared" si="485"/>
        <v>0</v>
      </c>
      <c r="DG226" s="159"/>
      <c r="DH226" s="107">
        <f t="shared" si="486"/>
        <v>0</v>
      </c>
      <c r="DI226" s="159"/>
      <c r="DJ226" s="107">
        <f t="shared" si="487"/>
        <v>0</v>
      </c>
      <c r="DK226" s="159"/>
      <c r="DL226" s="107">
        <f t="shared" si="488"/>
        <v>0</v>
      </c>
      <c r="DM226" s="125"/>
      <c r="DN226" s="105">
        <f t="shared" si="489"/>
        <v>0</v>
      </c>
      <c r="DO226" s="104"/>
      <c r="DP226" s="105">
        <f t="shared" si="490"/>
        <v>0</v>
      </c>
      <c r="DQ226" s="159"/>
      <c r="DR226" s="107">
        <f t="shared" si="491"/>
        <v>0</v>
      </c>
      <c r="DS226" s="104"/>
      <c r="DT226" s="106"/>
      <c r="DU226" s="104"/>
      <c r="DV226" s="105">
        <f t="shared" si="492"/>
        <v>0</v>
      </c>
      <c r="DW226" s="104"/>
      <c r="DX226" s="105">
        <f t="shared" si="493"/>
        <v>0</v>
      </c>
      <c r="DY226" s="104"/>
      <c r="DZ226" s="106"/>
      <c r="EA226" s="110"/>
      <c r="EB226" s="110"/>
      <c r="EC226" s="104"/>
      <c r="ED226" s="106"/>
      <c r="EE226" s="104"/>
      <c r="EF226" s="104"/>
      <c r="EG226" s="104"/>
      <c r="EH226" s="111">
        <f t="shared" si="494"/>
        <v>0</v>
      </c>
      <c r="EI226" s="112">
        <f t="shared" si="495"/>
        <v>3</v>
      </c>
      <c r="EJ226" s="112">
        <f t="shared" si="495"/>
        <v>110082.43399999999</v>
      </c>
    </row>
    <row r="227" spans="1:140" s="3" customFormat="1" ht="30" hidden="1" customHeight="1" x14ac:dyDescent="0.25">
      <c r="A227" s="95"/>
      <c r="B227" s="132">
        <v>149</v>
      </c>
      <c r="C227" s="96" t="s">
        <v>613</v>
      </c>
      <c r="D227" s="184" t="s">
        <v>614</v>
      </c>
      <c r="E227" s="98">
        <v>16026</v>
      </c>
      <c r="F227" s="98">
        <v>16828</v>
      </c>
      <c r="G227" s="99">
        <v>2.2599999999999998</v>
      </c>
      <c r="H227" s="100"/>
      <c r="I227" s="101">
        <v>1</v>
      </c>
      <c r="J227" s="102"/>
      <c r="K227" s="150">
        <v>1.4</v>
      </c>
      <c r="L227" s="150">
        <v>1.68</v>
      </c>
      <c r="M227" s="150">
        <v>2.23</v>
      </c>
      <c r="N227" s="153">
        <v>2.57</v>
      </c>
      <c r="O227" s="159"/>
      <c r="P227" s="105">
        <f t="shared" si="438"/>
        <v>0</v>
      </c>
      <c r="Q227" s="154"/>
      <c r="R227" s="105">
        <f t="shared" si="439"/>
        <v>0</v>
      </c>
      <c r="S227" s="154"/>
      <c r="T227" s="105">
        <f t="shared" si="440"/>
        <v>0</v>
      </c>
      <c r="U227" s="159"/>
      <c r="V227" s="105">
        <f t="shared" si="441"/>
        <v>0</v>
      </c>
      <c r="W227" s="159"/>
      <c r="X227" s="105">
        <f t="shared" si="442"/>
        <v>0</v>
      </c>
      <c r="Y227" s="159"/>
      <c r="Z227" s="105">
        <f t="shared" si="443"/>
        <v>0</v>
      </c>
      <c r="AA227" s="154"/>
      <c r="AB227" s="105">
        <f t="shared" si="444"/>
        <v>0</v>
      </c>
      <c r="AC227" s="154"/>
      <c r="AD227" s="105">
        <f t="shared" si="445"/>
        <v>0</v>
      </c>
      <c r="AE227" s="154"/>
      <c r="AF227" s="106">
        <f t="shared" si="446"/>
        <v>0</v>
      </c>
      <c r="AG227" s="154"/>
      <c r="AH227" s="107">
        <f t="shared" si="447"/>
        <v>0</v>
      </c>
      <c r="AI227" s="159"/>
      <c r="AJ227" s="105">
        <f t="shared" si="448"/>
        <v>0</v>
      </c>
      <c r="AK227" s="159"/>
      <c r="AL227" s="105">
        <f t="shared" si="449"/>
        <v>0</v>
      </c>
      <c r="AM227" s="104"/>
      <c r="AN227" s="105">
        <f t="shared" si="450"/>
        <v>0</v>
      </c>
      <c r="AO227" s="159"/>
      <c r="AP227" s="105">
        <f t="shared" si="451"/>
        <v>0</v>
      </c>
      <c r="AQ227" s="159"/>
      <c r="AR227" s="105">
        <f t="shared" si="452"/>
        <v>0</v>
      </c>
      <c r="AS227" s="159"/>
      <c r="AT227" s="105">
        <f t="shared" si="453"/>
        <v>0</v>
      </c>
      <c r="AU227" s="159"/>
      <c r="AV227" s="105">
        <f t="shared" si="454"/>
        <v>0</v>
      </c>
      <c r="AW227" s="159"/>
      <c r="AX227" s="105">
        <f t="shared" si="455"/>
        <v>0</v>
      </c>
      <c r="AY227" s="159"/>
      <c r="AZ227" s="105">
        <f t="shared" si="456"/>
        <v>0</v>
      </c>
      <c r="BA227" s="159"/>
      <c r="BB227" s="105">
        <f t="shared" si="457"/>
        <v>0</v>
      </c>
      <c r="BC227" s="159"/>
      <c r="BD227" s="105">
        <f t="shared" si="458"/>
        <v>0</v>
      </c>
      <c r="BE227" s="159"/>
      <c r="BF227" s="105">
        <f t="shared" si="459"/>
        <v>0</v>
      </c>
      <c r="BG227" s="159"/>
      <c r="BH227" s="105">
        <f t="shared" si="460"/>
        <v>0</v>
      </c>
      <c r="BI227" s="159"/>
      <c r="BJ227" s="105">
        <f t="shared" si="461"/>
        <v>0</v>
      </c>
      <c r="BK227" s="159"/>
      <c r="BL227" s="105">
        <f t="shared" si="462"/>
        <v>0</v>
      </c>
      <c r="BM227" s="159"/>
      <c r="BN227" s="105">
        <f t="shared" si="463"/>
        <v>0</v>
      </c>
      <c r="BO227" s="165"/>
      <c r="BP227" s="105">
        <f t="shared" si="464"/>
        <v>0</v>
      </c>
      <c r="BQ227" s="159"/>
      <c r="BR227" s="105">
        <f t="shared" si="465"/>
        <v>0</v>
      </c>
      <c r="BS227" s="154"/>
      <c r="BT227" s="105">
        <f t="shared" si="466"/>
        <v>0</v>
      </c>
      <c r="BU227" s="104"/>
      <c r="BV227" s="105">
        <f t="shared" si="467"/>
        <v>0</v>
      </c>
      <c r="BW227" s="159"/>
      <c r="BX227" s="105">
        <f t="shared" si="468"/>
        <v>0</v>
      </c>
      <c r="BY227" s="159"/>
      <c r="BZ227" s="105">
        <f t="shared" si="469"/>
        <v>0</v>
      </c>
      <c r="CA227" s="218"/>
      <c r="CB227" s="105">
        <f t="shared" si="470"/>
        <v>0</v>
      </c>
      <c r="CC227" s="154"/>
      <c r="CD227" s="107">
        <f t="shared" si="471"/>
        <v>0</v>
      </c>
      <c r="CE227" s="159"/>
      <c r="CF227" s="107">
        <f t="shared" si="472"/>
        <v>0</v>
      </c>
      <c r="CG227" s="154"/>
      <c r="CH227" s="107">
        <f t="shared" si="473"/>
        <v>0</v>
      </c>
      <c r="CI227" s="154"/>
      <c r="CJ227" s="107">
        <f t="shared" si="474"/>
        <v>0</v>
      </c>
      <c r="CK227" s="154"/>
      <c r="CL227" s="107">
        <f t="shared" si="475"/>
        <v>0</v>
      </c>
      <c r="CM227" s="159"/>
      <c r="CN227" s="107">
        <f t="shared" si="476"/>
        <v>0</v>
      </c>
      <c r="CO227" s="159"/>
      <c r="CP227" s="107">
        <f t="shared" si="477"/>
        <v>0</v>
      </c>
      <c r="CQ227" s="154"/>
      <c r="CR227" s="107">
        <f t="shared" si="478"/>
        <v>0</v>
      </c>
      <c r="CS227" s="159"/>
      <c r="CT227" s="107">
        <f t="shared" si="479"/>
        <v>0</v>
      </c>
      <c r="CU227" s="159"/>
      <c r="CV227" s="107">
        <f t="shared" si="480"/>
        <v>0</v>
      </c>
      <c r="CW227" s="159"/>
      <c r="CX227" s="107">
        <f t="shared" si="481"/>
        <v>0</v>
      </c>
      <c r="CY227" s="104"/>
      <c r="CZ227" s="107">
        <f t="shared" si="482"/>
        <v>0</v>
      </c>
      <c r="DA227" s="159"/>
      <c r="DB227" s="107">
        <f t="shared" si="483"/>
        <v>0</v>
      </c>
      <c r="DC227" s="159"/>
      <c r="DD227" s="107">
        <f t="shared" si="484"/>
        <v>0</v>
      </c>
      <c r="DE227" s="159"/>
      <c r="DF227" s="106">
        <f t="shared" si="485"/>
        <v>0</v>
      </c>
      <c r="DG227" s="159"/>
      <c r="DH227" s="107">
        <f t="shared" si="486"/>
        <v>0</v>
      </c>
      <c r="DI227" s="159"/>
      <c r="DJ227" s="107">
        <f t="shared" si="487"/>
        <v>0</v>
      </c>
      <c r="DK227" s="159"/>
      <c r="DL227" s="107">
        <f t="shared" si="488"/>
        <v>0</v>
      </c>
      <c r="DM227" s="104"/>
      <c r="DN227" s="105">
        <f t="shared" si="489"/>
        <v>0</v>
      </c>
      <c r="DO227" s="104"/>
      <c r="DP227" s="105">
        <f t="shared" si="490"/>
        <v>0</v>
      </c>
      <c r="DQ227" s="159"/>
      <c r="DR227" s="107">
        <f t="shared" si="491"/>
        <v>0</v>
      </c>
      <c r="DS227" s="104"/>
      <c r="DT227" s="106"/>
      <c r="DU227" s="104"/>
      <c r="DV227" s="105">
        <f t="shared" si="492"/>
        <v>0</v>
      </c>
      <c r="DW227" s="104"/>
      <c r="DX227" s="105">
        <f t="shared" si="493"/>
        <v>0</v>
      </c>
      <c r="DY227" s="104"/>
      <c r="DZ227" s="106"/>
      <c r="EA227" s="110"/>
      <c r="EB227" s="110"/>
      <c r="EC227" s="104"/>
      <c r="ED227" s="106"/>
      <c r="EE227" s="104"/>
      <c r="EF227" s="104"/>
      <c r="EG227" s="104"/>
      <c r="EH227" s="111">
        <f t="shared" si="494"/>
        <v>0</v>
      </c>
      <c r="EI227" s="112">
        <f t="shared" si="495"/>
        <v>0</v>
      </c>
      <c r="EJ227" s="112">
        <f t="shared" si="495"/>
        <v>0</v>
      </c>
    </row>
    <row r="228" spans="1:140" s="3" customFormat="1" ht="30" hidden="1" customHeight="1" x14ac:dyDescent="0.25">
      <c r="A228" s="95"/>
      <c r="B228" s="132">
        <v>150</v>
      </c>
      <c r="C228" s="96" t="s">
        <v>615</v>
      </c>
      <c r="D228" s="184" t="s">
        <v>616</v>
      </c>
      <c r="E228" s="98">
        <v>16026</v>
      </c>
      <c r="F228" s="98">
        <v>16828</v>
      </c>
      <c r="G228" s="99">
        <v>3.24</v>
      </c>
      <c r="H228" s="100"/>
      <c r="I228" s="101">
        <v>1</v>
      </c>
      <c r="J228" s="102"/>
      <c r="K228" s="150">
        <v>1.4</v>
      </c>
      <c r="L228" s="150">
        <v>1.68</v>
      </c>
      <c r="M228" s="150">
        <v>2.23</v>
      </c>
      <c r="N228" s="153">
        <v>2.57</v>
      </c>
      <c r="O228" s="159"/>
      <c r="P228" s="105">
        <f t="shared" si="438"/>
        <v>0</v>
      </c>
      <c r="Q228" s="154"/>
      <c r="R228" s="105">
        <f t="shared" si="439"/>
        <v>0</v>
      </c>
      <c r="S228" s="154"/>
      <c r="T228" s="105">
        <f t="shared" si="440"/>
        <v>0</v>
      </c>
      <c r="U228" s="159"/>
      <c r="V228" s="105">
        <f t="shared" si="441"/>
        <v>0</v>
      </c>
      <c r="W228" s="159"/>
      <c r="X228" s="105">
        <f t="shared" si="442"/>
        <v>0</v>
      </c>
      <c r="Y228" s="159"/>
      <c r="Z228" s="105">
        <f t="shared" si="443"/>
        <v>0</v>
      </c>
      <c r="AA228" s="154"/>
      <c r="AB228" s="105">
        <f t="shared" si="444"/>
        <v>0</v>
      </c>
      <c r="AC228" s="154"/>
      <c r="AD228" s="105">
        <f t="shared" si="445"/>
        <v>0</v>
      </c>
      <c r="AE228" s="154"/>
      <c r="AF228" s="106">
        <f t="shared" si="446"/>
        <v>0</v>
      </c>
      <c r="AG228" s="154"/>
      <c r="AH228" s="107">
        <f t="shared" si="447"/>
        <v>0</v>
      </c>
      <c r="AI228" s="159">
        <v>65</v>
      </c>
      <c r="AJ228" s="105">
        <f t="shared" si="448"/>
        <v>4922157.24</v>
      </c>
      <c r="AK228" s="159"/>
      <c r="AL228" s="105">
        <f t="shared" si="449"/>
        <v>0</v>
      </c>
      <c r="AM228" s="104"/>
      <c r="AN228" s="105">
        <f t="shared" si="450"/>
        <v>0</v>
      </c>
      <c r="AO228" s="159"/>
      <c r="AP228" s="105">
        <f t="shared" si="451"/>
        <v>0</v>
      </c>
      <c r="AQ228" s="159"/>
      <c r="AR228" s="105">
        <f t="shared" si="452"/>
        <v>0</v>
      </c>
      <c r="AS228" s="159"/>
      <c r="AT228" s="105">
        <f t="shared" si="453"/>
        <v>0</v>
      </c>
      <c r="AU228" s="159"/>
      <c r="AV228" s="105">
        <f t="shared" si="454"/>
        <v>0</v>
      </c>
      <c r="AW228" s="159"/>
      <c r="AX228" s="105">
        <f t="shared" si="455"/>
        <v>0</v>
      </c>
      <c r="AY228" s="159"/>
      <c r="AZ228" s="105">
        <f t="shared" si="456"/>
        <v>0</v>
      </c>
      <c r="BA228" s="159"/>
      <c r="BB228" s="105">
        <f t="shared" si="457"/>
        <v>0</v>
      </c>
      <c r="BC228" s="159"/>
      <c r="BD228" s="105">
        <f t="shared" si="458"/>
        <v>0</v>
      </c>
      <c r="BE228" s="159"/>
      <c r="BF228" s="105">
        <f t="shared" si="459"/>
        <v>0</v>
      </c>
      <c r="BG228" s="159"/>
      <c r="BH228" s="105">
        <f t="shared" si="460"/>
        <v>0</v>
      </c>
      <c r="BI228" s="159"/>
      <c r="BJ228" s="105">
        <f t="shared" si="461"/>
        <v>0</v>
      </c>
      <c r="BK228" s="159"/>
      <c r="BL228" s="105">
        <f t="shared" si="462"/>
        <v>0</v>
      </c>
      <c r="BM228" s="159"/>
      <c r="BN228" s="105">
        <f t="shared" si="463"/>
        <v>0</v>
      </c>
      <c r="BO228" s="165"/>
      <c r="BP228" s="105">
        <f t="shared" si="464"/>
        <v>0</v>
      </c>
      <c r="BQ228" s="159"/>
      <c r="BR228" s="105">
        <f t="shared" si="465"/>
        <v>0</v>
      </c>
      <c r="BS228" s="154"/>
      <c r="BT228" s="105">
        <f t="shared" si="466"/>
        <v>0</v>
      </c>
      <c r="BU228" s="104"/>
      <c r="BV228" s="105">
        <f t="shared" si="467"/>
        <v>0</v>
      </c>
      <c r="BW228" s="159"/>
      <c r="BX228" s="105">
        <f t="shared" si="468"/>
        <v>0</v>
      </c>
      <c r="BY228" s="159"/>
      <c r="BZ228" s="105">
        <f t="shared" si="469"/>
        <v>0</v>
      </c>
      <c r="CA228" s="219"/>
      <c r="CB228" s="105">
        <f t="shared" si="470"/>
        <v>0</v>
      </c>
      <c r="CC228" s="154"/>
      <c r="CD228" s="107">
        <f t="shared" si="471"/>
        <v>0</v>
      </c>
      <c r="CE228" s="159"/>
      <c r="CF228" s="107">
        <f t="shared" si="472"/>
        <v>0</v>
      </c>
      <c r="CG228" s="154"/>
      <c r="CH228" s="107">
        <f t="shared" si="473"/>
        <v>0</v>
      </c>
      <c r="CI228" s="154"/>
      <c r="CJ228" s="107">
        <f t="shared" si="474"/>
        <v>0</v>
      </c>
      <c r="CK228" s="154"/>
      <c r="CL228" s="107">
        <f t="shared" si="475"/>
        <v>0</v>
      </c>
      <c r="CM228" s="159"/>
      <c r="CN228" s="107">
        <f t="shared" si="476"/>
        <v>0</v>
      </c>
      <c r="CO228" s="159"/>
      <c r="CP228" s="107">
        <f t="shared" si="477"/>
        <v>0</v>
      </c>
      <c r="CQ228" s="154"/>
      <c r="CR228" s="107">
        <f t="shared" si="478"/>
        <v>0</v>
      </c>
      <c r="CS228" s="159"/>
      <c r="CT228" s="107">
        <f t="shared" si="479"/>
        <v>0</v>
      </c>
      <c r="CU228" s="159"/>
      <c r="CV228" s="107">
        <f t="shared" si="480"/>
        <v>0</v>
      </c>
      <c r="CW228" s="159"/>
      <c r="CX228" s="107">
        <f t="shared" si="481"/>
        <v>0</v>
      </c>
      <c r="CY228" s="104"/>
      <c r="CZ228" s="107">
        <f t="shared" si="482"/>
        <v>0</v>
      </c>
      <c r="DA228" s="159"/>
      <c r="DB228" s="107">
        <f t="shared" si="483"/>
        <v>0</v>
      </c>
      <c r="DC228" s="159"/>
      <c r="DD228" s="107">
        <f t="shared" si="484"/>
        <v>0</v>
      </c>
      <c r="DE228" s="159"/>
      <c r="DF228" s="106">
        <f t="shared" si="485"/>
        <v>0</v>
      </c>
      <c r="DG228" s="159"/>
      <c r="DH228" s="107">
        <f t="shared" si="486"/>
        <v>0</v>
      </c>
      <c r="DI228" s="159"/>
      <c r="DJ228" s="107">
        <f t="shared" si="487"/>
        <v>0</v>
      </c>
      <c r="DK228" s="159"/>
      <c r="DL228" s="107">
        <f t="shared" si="488"/>
        <v>0</v>
      </c>
      <c r="DM228" s="104"/>
      <c r="DN228" s="105">
        <f t="shared" si="489"/>
        <v>0</v>
      </c>
      <c r="DO228" s="104"/>
      <c r="DP228" s="105">
        <f t="shared" si="490"/>
        <v>0</v>
      </c>
      <c r="DQ228" s="159"/>
      <c r="DR228" s="107">
        <f t="shared" si="491"/>
        <v>0</v>
      </c>
      <c r="DS228" s="104"/>
      <c r="DT228" s="106"/>
      <c r="DU228" s="104"/>
      <c r="DV228" s="105">
        <f t="shared" si="492"/>
        <v>0</v>
      </c>
      <c r="DW228" s="104"/>
      <c r="DX228" s="105">
        <f t="shared" si="493"/>
        <v>0</v>
      </c>
      <c r="DY228" s="104"/>
      <c r="DZ228" s="106"/>
      <c r="EA228" s="110"/>
      <c r="EB228" s="110"/>
      <c r="EC228" s="104"/>
      <c r="ED228" s="106"/>
      <c r="EE228" s="104"/>
      <c r="EF228" s="104"/>
      <c r="EG228" s="104"/>
      <c r="EH228" s="111">
        <f t="shared" si="494"/>
        <v>0</v>
      </c>
      <c r="EI228" s="112">
        <f t="shared" si="495"/>
        <v>65</v>
      </c>
      <c r="EJ228" s="112">
        <f t="shared" si="495"/>
        <v>4922157.24</v>
      </c>
    </row>
    <row r="229" spans="1:140" s="3" customFormat="1" ht="30" hidden="1" customHeight="1" x14ac:dyDescent="0.25">
      <c r="A229" s="95"/>
      <c r="B229" s="132">
        <v>151</v>
      </c>
      <c r="C229" s="96" t="s">
        <v>617</v>
      </c>
      <c r="D229" s="184" t="s">
        <v>618</v>
      </c>
      <c r="E229" s="98">
        <v>16026</v>
      </c>
      <c r="F229" s="98">
        <v>16828</v>
      </c>
      <c r="G229" s="99">
        <v>1.7</v>
      </c>
      <c r="H229" s="100"/>
      <c r="I229" s="101">
        <v>1</v>
      </c>
      <c r="J229" s="102"/>
      <c r="K229" s="150">
        <v>1.4</v>
      </c>
      <c r="L229" s="150">
        <v>1.68</v>
      </c>
      <c r="M229" s="150">
        <v>2.23</v>
      </c>
      <c r="N229" s="153">
        <v>2.57</v>
      </c>
      <c r="O229" s="159"/>
      <c r="P229" s="105">
        <f t="shared" si="438"/>
        <v>0</v>
      </c>
      <c r="Q229" s="154"/>
      <c r="R229" s="105">
        <f t="shared" si="439"/>
        <v>0</v>
      </c>
      <c r="S229" s="154"/>
      <c r="T229" s="105">
        <f t="shared" si="440"/>
        <v>0</v>
      </c>
      <c r="U229" s="159"/>
      <c r="V229" s="105">
        <f t="shared" si="441"/>
        <v>0</v>
      </c>
      <c r="W229" s="159"/>
      <c r="X229" s="105">
        <f t="shared" si="442"/>
        <v>0</v>
      </c>
      <c r="Y229" s="159"/>
      <c r="Z229" s="105">
        <f t="shared" si="443"/>
        <v>0</v>
      </c>
      <c r="AA229" s="154"/>
      <c r="AB229" s="105">
        <f t="shared" si="444"/>
        <v>0</v>
      </c>
      <c r="AC229" s="154"/>
      <c r="AD229" s="105">
        <f t="shared" si="445"/>
        <v>0</v>
      </c>
      <c r="AE229" s="154"/>
      <c r="AF229" s="106">
        <f t="shared" si="446"/>
        <v>0</v>
      </c>
      <c r="AG229" s="154"/>
      <c r="AH229" s="107">
        <f t="shared" si="447"/>
        <v>0</v>
      </c>
      <c r="AI229" s="159"/>
      <c r="AJ229" s="105">
        <f t="shared" si="448"/>
        <v>0</v>
      </c>
      <c r="AK229" s="159"/>
      <c r="AL229" s="105">
        <f t="shared" si="449"/>
        <v>0</v>
      </c>
      <c r="AM229" s="159"/>
      <c r="AN229" s="105">
        <f t="shared" si="450"/>
        <v>0</v>
      </c>
      <c r="AO229" s="159"/>
      <c r="AP229" s="105">
        <f t="shared" si="451"/>
        <v>0</v>
      </c>
      <c r="AQ229" s="159"/>
      <c r="AR229" s="105">
        <f t="shared" si="452"/>
        <v>0</v>
      </c>
      <c r="AS229" s="159"/>
      <c r="AT229" s="105">
        <f t="shared" si="453"/>
        <v>0</v>
      </c>
      <c r="AU229" s="159"/>
      <c r="AV229" s="105">
        <f t="shared" si="454"/>
        <v>0</v>
      </c>
      <c r="AW229" s="159"/>
      <c r="AX229" s="105">
        <f t="shared" si="455"/>
        <v>0</v>
      </c>
      <c r="AY229" s="159"/>
      <c r="AZ229" s="105">
        <f t="shared" si="456"/>
        <v>0</v>
      </c>
      <c r="BA229" s="159"/>
      <c r="BB229" s="105">
        <f t="shared" si="457"/>
        <v>0</v>
      </c>
      <c r="BC229" s="159"/>
      <c r="BD229" s="105">
        <f t="shared" si="458"/>
        <v>0</v>
      </c>
      <c r="BE229" s="159"/>
      <c r="BF229" s="105">
        <f t="shared" si="459"/>
        <v>0</v>
      </c>
      <c r="BG229" s="159"/>
      <c r="BH229" s="105">
        <f t="shared" si="460"/>
        <v>0</v>
      </c>
      <c r="BI229" s="159"/>
      <c r="BJ229" s="105">
        <f t="shared" si="461"/>
        <v>0</v>
      </c>
      <c r="BK229" s="159"/>
      <c r="BL229" s="105">
        <f t="shared" si="462"/>
        <v>0</v>
      </c>
      <c r="BM229" s="159"/>
      <c r="BN229" s="105">
        <f t="shared" si="463"/>
        <v>0</v>
      </c>
      <c r="BO229" s="165"/>
      <c r="BP229" s="105">
        <f t="shared" si="464"/>
        <v>0</v>
      </c>
      <c r="BQ229" s="159"/>
      <c r="BR229" s="105">
        <f t="shared" si="465"/>
        <v>0</v>
      </c>
      <c r="BS229" s="154"/>
      <c r="BT229" s="105">
        <f t="shared" si="466"/>
        <v>0</v>
      </c>
      <c r="BU229" s="104"/>
      <c r="BV229" s="105">
        <f t="shared" si="467"/>
        <v>0</v>
      </c>
      <c r="BW229" s="159"/>
      <c r="BX229" s="105">
        <f t="shared" si="468"/>
        <v>0</v>
      </c>
      <c r="BY229" s="159"/>
      <c r="BZ229" s="105">
        <f t="shared" si="469"/>
        <v>0</v>
      </c>
      <c r="CA229" s="219"/>
      <c r="CB229" s="105">
        <f t="shared" si="470"/>
        <v>0</v>
      </c>
      <c r="CC229" s="154"/>
      <c r="CD229" s="107">
        <f t="shared" si="471"/>
        <v>0</v>
      </c>
      <c r="CE229" s="159"/>
      <c r="CF229" s="107">
        <f t="shared" si="472"/>
        <v>0</v>
      </c>
      <c r="CG229" s="154"/>
      <c r="CH229" s="107">
        <f t="shared" si="473"/>
        <v>0</v>
      </c>
      <c r="CI229" s="154"/>
      <c r="CJ229" s="107">
        <f t="shared" si="474"/>
        <v>0</v>
      </c>
      <c r="CK229" s="154"/>
      <c r="CL229" s="107">
        <f t="shared" si="475"/>
        <v>0</v>
      </c>
      <c r="CM229" s="159"/>
      <c r="CN229" s="107">
        <f t="shared" si="476"/>
        <v>0</v>
      </c>
      <c r="CO229" s="159"/>
      <c r="CP229" s="107">
        <f t="shared" si="477"/>
        <v>0</v>
      </c>
      <c r="CQ229" s="154"/>
      <c r="CR229" s="107">
        <f t="shared" si="478"/>
        <v>0</v>
      </c>
      <c r="CS229" s="159"/>
      <c r="CT229" s="107">
        <f t="shared" si="479"/>
        <v>0</v>
      </c>
      <c r="CU229" s="159"/>
      <c r="CV229" s="107">
        <f t="shared" si="480"/>
        <v>0</v>
      </c>
      <c r="CW229" s="159"/>
      <c r="CX229" s="107">
        <f t="shared" si="481"/>
        <v>0</v>
      </c>
      <c r="CY229" s="104"/>
      <c r="CZ229" s="107">
        <f t="shared" si="482"/>
        <v>0</v>
      </c>
      <c r="DA229" s="159"/>
      <c r="DB229" s="107">
        <f t="shared" si="483"/>
        <v>0</v>
      </c>
      <c r="DC229" s="159"/>
      <c r="DD229" s="107">
        <f t="shared" si="484"/>
        <v>0</v>
      </c>
      <c r="DE229" s="159"/>
      <c r="DF229" s="106">
        <f t="shared" si="485"/>
        <v>0</v>
      </c>
      <c r="DG229" s="159"/>
      <c r="DH229" s="107">
        <f t="shared" si="486"/>
        <v>0</v>
      </c>
      <c r="DI229" s="159"/>
      <c r="DJ229" s="107">
        <f t="shared" si="487"/>
        <v>0</v>
      </c>
      <c r="DK229" s="159"/>
      <c r="DL229" s="107">
        <f t="shared" si="488"/>
        <v>0</v>
      </c>
      <c r="DM229" s="104"/>
      <c r="DN229" s="105">
        <f t="shared" si="489"/>
        <v>0</v>
      </c>
      <c r="DO229" s="104"/>
      <c r="DP229" s="105">
        <f t="shared" si="490"/>
        <v>0</v>
      </c>
      <c r="DQ229" s="159"/>
      <c r="DR229" s="107">
        <f t="shared" si="491"/>
        <v>0</v>
      </c>
      <c r="DS229" s="104"/>
      <c r="DT229" s="106"/>
      <c r="DU229" s="104"/>
      <c r="DV229" s="105">
        <f t="shared" si="492"/>
        <v>0</v>
      </c>
      <c r="DW229" s="104"/>
      <c r="DX229" s="105">
        <f t="shared" si="493"/>
        <v>0</v>
      </c>
      <c r="DY229" s="104"/>
      <c r="DZ229" s="106"/>
      <c r="EA229" s="110"/>
      <c r="EB229" s="110"/>
      <c r="EC229" s="104"/>
      <c r="ED229" s="106"/>
      <c r="EE229" s="104"/>
      <c r="EF229" s="104"/>
      <c r="EG229" s="104"/>
      <c r="EH229" s="111">
        <f t="shared" si="494"/>
        <v>0</v>
      </c>
      <c r="EI229" s="112">
        <f t="shared" si="495"/>
        <v>0</v>
      </c>
      <c r="EJ229" s="112">
        <f t="shared" si="495"/>
        <v>0</v>
      </c>
    </row>
    <row r="230" spans="1:140" s="3" customFormat="1" ht="30" hidden="1" customHeight="1" x14ac:dyDescent="0.25">
      <c r="A230" s="95"/>
      <c r="B230" s="132">
        <v>152</v>
      </c>
      <c r="C230" s="96" t="s">
        <v>619</v>
      </c>
      <c r="D230" s="186" t="s">
        <v>620</v>
      </c>
      <c r="E230" s="98">
        <v>16026</v>
      </c>
      <c r="F230" s="98">
        <v>16828</v>
      </c>
      <c r="G230" s="99">
        <v>2.06</v>
      </c>
      <c r="H230" s="100"/>
      <c r="I230" s="101">
        <v>1</v>
      </c>
      <c r="J230" s="102"/>
      <c r="K230" s="150">
        <v>1.4</v>
      </c>
      <c r="L230" s="150">
        <v>1.68</v>
      </c>
      <c r="M230" s="150">
        <v>2.23</v>
      </c>
      <c r="N230" s="153">
        <v>2.57</v>
      </c>
      <c r="O230" s="159"/>
      <c r="P230" s="105">
        <f t="shared" si="438"/>
        <v>0</v>
      </c>
      <c r="Q230" s="154"/>
      <c r="R230" s="105">
        <f t="shared" si="439"/>
        <v>0</v>
      </c>
      <c r="S230" s="154"/>
      <c r="T230" s="105">
        <f t="shared" si="440"/>
        <v>0</v>
      </c>
      <c r="U230" s="159"/>
      <c r="V230" s="105">
        <f t="shared" si="441"/>
        <v>0</v>
      </c>
      <c r="W230" s="159"/>
      <c r="X230" s="105">
        <f t="shared" si="442"/>
        <v>0</v>
      </c>
      <c r="Y230" s="159"/>
      <c r="Z230" s="105">
        <f t="shared" si="443"/>
        <v>0</v>
      </c>
      <c r="AA230" s="154"/>
      <c r="AB230" s="105">
        <f t="shared" si="444"/>
        <v>0</v>
      </c>
      <c r="AC230" s="154"/>
      <c r="AD230" s="105">
        <f t="shared" si="445"/>
        <v>0</v>
      </c>
      <c r="AE230" s="154"/>
      <c r="AF230" s="106">
        <f t="shared" si="446"/>
        <v>0</v>
      </c>
      <c r="AG230" s="154"/>
      <c r="AH230" s="107">
        <f t="shared" si="447"/>
        <v>0</v>
      </c>
      <c r="AI230" s="159"/>
      <c r="AJ230" s="105">
        <f t="shared" si="448"/>
        <v>0</v>
      </c>
      <c r="AK230" s="159"/>
      <c r="AL230" s="105">
        <f t="shared" si="449"/>
        <v>0</v>
      </c>
      <c r="AM230" s="159"/>
      <c r="AN230" s="105">
        <f t="shared" si="450"/>
        <v>0</v>
      </c>
      <c r="AO230" s="159"/>
      <c r="AP230" s="105">
        <f t="shared" si="451"/>
        <v>0</v>
      </c>
      <c r="AQ230" s="159"/>
      <c r="AR230" s="105">
        <f t="shared" si="452"/>
        <v>0</v>
      </c>
      <c r="AS230" s="159"/>
      <c r="AT230" s="105">
        <f t="shared" si="453"/>
        <v>0</v>
      </c>
      <c r="AU230" s="159"/>
      <c r="AV230" s="105">
        <f t="shared" si="454"/>
        <v>0</v>
      </c>
      <c r="AW230" s="159"/>
      <c r="AX230" s="105">
        <f t="shared" si="455"/>
        <v>0</v>
      </c>
      <c r="AY230" s="159"/>
      <c r="AZ230" s="105">
        <f t="shared" si="456"/>
        <v>0</v>
      </c>
      <c r="BA230" s="159"/>
      <c r="BB230" s="105">
        <f t="shared" si="457"/>
        <v>0</v>
      </c>
      <c r="BC230" s="159"/>
      <c r="BD230" s="105">
        <f t="shared" si="458"/>
        <v>0</v>
      </c>
      <c r="BE230" s="159"/>
      <c r="BF230" s="105">
        <f t="shared" si="459"/>
        <v>0</v>
      </c>
      <c r="BG230" s="159"/>
      <c r="BH230" s="105">
        <f t="shared" si="460"/>
        <v>0</v>
      </c>
      <c r="BI230" s="159"/>
      <c r="BJ230" s="105">
        <f t="shared" si="461"/>
        <v>0</v>
      </c>
      <c r="BK230" s="159"/>
      <c r="BL230" s="105">
        <f t="shared" si="462"/>
        <v>0</v>
      </c>
      <c r="BM230" s="159"/>
      <c r="BN230" s="105">
        <f t="shared" si="463"/>
        <v>0</v>
      </c>
      <c r="BO230" s="165"/>
      <c r="BP230" s="105">
        <f t="shared" si="464"/>
        <v>0</v>
      </c>
      <c r="BQ230" s="159"/>
      <c r="BR230" s="105">
        <f t="shared" si="465"/>
        <v>0</v>
      </c>
      <c r="BS230" s="154"/>
      <c r="BT230" s="105">
        <f t="shared" si="466"/>
        <v>0</v>
      </c>
      <c r="BU230" s="104"/>
      <c r="BV230" s="105">
        <f t="shared" si="467"/>
        <v>0</v>
      </c>
      <c r="BW230" s="159"/>
      <c r="BX230" s="105">
        <f t="shared" si="468"/>
        <v>0</v>
      </c>
      <c r="BY230" s="159"/>
      <c r="BZ230" s="105">
        <f t="shared" si="469"/>
        <v>0</v>
      </c>
      <c r="CA230" s="218"/>
      <c r="CB230" s="105">
        <f t="shared" si="470"/>
        <v>0</v>
      </c>
      <c r="CC230" s="154"/>
      <c r="CD230" s="107">
        <f t="shared" si="471"/>
        <v>0</v>
      </c>
      <c r="CE230" s="159"/>
      <c r="CF230" s="107">
        <f t="shared" si="472"/>
        <v>0</v>
      </c>
      <c r="CG230" s="154"/>
      <c r="CH230" s="107">
        <f t="shared" si="473"/>
        <v>0</v>
      </c>
      <c r="CI230" s="154"/>
      <c r="CJ230" s="107">
        <f t="shared" si="474"/>
        <v>0</v>
      </c>
      <c r="CK230" s="154"/>
      <c r="CL230" s="107">
        <f t="shared" si="475"/>
        <v>0</v>
      </c>
      <c r="CM230" s="159"/>
      <c r="CN230" s="107">
        <f t="shared" si="476"/>
        <v>0</v>
      </c>
      <c r="CO230" s="159"/>
      <c r="CP230" s="107">
        <f t="shared" si="477"/>
        <v>0</v>
      </c>
      <c r="CQ230" s="154"/>
      <c r="CR230" s="107">
        <f t="shared" si="478"/>
        <v>0</v>
      </c>
      <c r="CS230" s="159"/>
      <c r="CT230" s="107">
        <f t="shared" si="479"/>
        <v>0</v>
      </c>
      <c r="CU230" s="159"/>
      <c r="CV230" s="107">
        <f t="shared" si="480"/>
        <v>0</v>
      </c>
      <c r="CW230" s="159"/>
      <c r="CX230" s="107">
        <f t="shared" si="481"/>
        <v>0</v>
      </c>
      <c r="CY230" s="104"/>
      <c r="CZ230" s="107">
        <f t="shared" si="482"/>
        <v>0</v>
      </c>
      <c r="DA230" s="159"/>
      <c r="DB230" s="107">
        <f t="shared" si="483"/>
        <v>0</v>
      </c>
      <c r="DC230" s="159"/>
      <c r="DD230" s="107">
        <f t="shared" si="484"/>
        <v>0</v>
      </c>
      <c r="DE230" s="159"/>
      <c r="DF230" s="106">
        <f t="shared" si="485"/>
        <v>0</v>
      </c>
      <c r="DG230" s="159"/>
      <c r="DH230" s="107">
        <f t="shared" si="486"/>
        <v>0</v>
      </c>
      <c r="DI230" s="159"/>
      <c r="DJ230" s="107">
        <f t="shared" si="487"/>
        <v>0</v>
      </c>
      <c r="DK230" s="159"/>
      <c r="DL230" s="107">
        <f t="shared" si="488"/>
        <v>0</v>
      </c>
      <c r="DM230" s="104"/>
      <c r="DN230" s="105">
        <f t="shared" si="489"/>
        <v>0</v>
      </c>
      <c r="DO230" s="104"/>
      <c r="DP230" s="105">
        <f t="shared" si="490"/>
        <v>0</v>
      </c>
      <c r="DQ230" s="159"/>
      <c r="DR230" s="107">
        <f t="shared" si="491"/>
        <v>0</v>
      </c>
      <c r="DS230" s="104"/>
      <c r="DT230" s="106"/>
      <c r="DU230" s="104"/>
      <c r="DV230" s="105">
        <f t="shared" si="492"/>
        <v>0</v>
      </c>
      <c r="DW230" s="104"/>
      <c r="DX230" s="105">
        <f t="shared" si="493"/>
        <v>0</v>
      </c>
      <c r="DY230" s="104"/>
      <c r="DZ230" s="106"/>
      <c r="EA230" s="110"/>
      <c r="EB230" s="110"/>
      <c r="EC230" s="104"/>
      <c r="ED230" s="106"/>
      <c r="EE230" s="104"/>
      <c r="EF230" s="104"/>
      <c r="EG230" s="104"/>
      <c r="EH230" s="111">
        <f t="shared" si="494"/>
        <v>0</v>
      </c>
      <c r="EI230" s="112">
        <f t="shared" si="495"/>
        <v>0</v>
      </c>
      <c r="EJ230" s="112">
        <f t="shared" si="495"/>
        <v>0</v>
      </c>
    </row>
    <row r="231" spans="1:140" s="160" customFormat="1" ht="30" hidden="1" customHeight="1" x14ac:dyDescent="0.25">
      <c r="A231" s="95"/>
      <c r="B231" s="132">
        <v>153</v>
      </c>
      <c r="C231" s="96" t="s">
        <v>621</v>
      </c>
      <c r="D231" s="186" t="s">
        <v>622</v>
      </c>
      <c r="E231" s="98">
        <v>16026</v>
      </c>
      <c r="F231" s="98">
        <v>16828</v>
      </c>
      <c r="G231" s="99">
        <v>2.17</v>
      </c>
      <c r="H231" s="100"/>
      <c r="I231" s="101">
        <v>1</v>
      </c>
      <c r="J231" s="102"/>
      <c r="K231" s="150">
        <v>1.4</v>
      </c>
      <c r="L231" s="150">
        <v>1.68</v>
      </c>
      <c r="M231" s="150">
        <v>2.23</v>
      </c>
      <c r="N231" s="153">
        <v>2.57</v>
      </c>
      <c r="O231" s="159"/>
      <c r="P231" s="105">
        <f t="shared" si="438"/>
        <v>0</v>
      </c>
      <c r="Q231" s="154"/>
      <c r="R231" s="105">
        <f t="shared" si="439"/>
        <v>0</v>
      </c>
      <c r="S231" s="154">
        <v>15</v>
      </c>
      <c r="T231" s="105">
        <f t="shared" si="440"/>
        <v>760760.7699999999</v>
      </c>
      <c r="U231" s="159"/>
      <c r="V231" s="105">
        <f t="shared" si="441"/>
        <v>0</v>
      </c>
      <c r="W231" s="159"/>
      <c r="X231" s="105">
        <f t="shared" si="442"/>
        <v>0</v>
      </c>
      <c r="Y231" s="159"/>
      <c r="Z231" s="105">
        <f t="shared" si="443"/>
        <v>0</v>
      </c>
      <c r="AA231" s="154"/>
      <c r="AB231" s="105">
        <f t="shared" si="444"/>
        <v>0</v>
      </c>
      <c r="AC231" s="154"/>
      <c r="AD231" s="105">
        <f t="shared" si="445"/>
        <v>0</v>
      </c>
      <c r="AE231" s="154"/>
      <c r="AF231" s="106">
        <f t="shared" si="446"/>
        <v>0</v>
      </c>
      <c r="AG231" s="154"/>
      <c r="AH231" s="107">
        <f t="shared" si="447"/>
        <v>0</v>
      </c>
      <c r="AI231" s="159"/>
      <c r="AJ231" s="105">
        <f t="shared" si="448"/>
        <v>0</v>
      </c>
      <c r="AK231" s="159"/>
      <c r="AL231" s="105">
        <f t="shared" si="449"/>
        <v>0</v>
      </c>
      <c r="AM231" s="159"/>
      <c r="AN231" s="105">
        <f t="shared" si="450"/>
        <v>0</v>
      </c>
      <c r="AO231" s="159"/>
      <c r="AP231" s="105">
        <f t="shared" si="451"/>
        <v>0</v>
      </c>
      <c r="AQ231" s="159"/>
      <c r="AR231" s="105">
        <f t="shared" si="452"/>
        <v>0</v>
      </c>
      <c r="AS231" s="159"/>
      <c r="AT231" s="105">
        <f t="shared" si="453"/>
        <v>0</v>
      </c>
      <c r="AU231" s="159"/>
      <c r="AV231" s="105">
        <f t="shared" si="454"/>
        <v>0</v>
      </c>
      <c r="AW231" s="159"/>
      <c r="AX231" s="105">
        <f t="shared" si="455"/>
        <v>0</v>
      </c>
      <c r="AY231" s="159"/>
      <c r="AZ231" s="105">
        <f t="shared" si="456"/>
        <v>0</v>
      </c>
      <c r="BA231" s="159"/>
      <c r="BB231" s="105">
        <f t="shared" si="457"/>
        <v>0</v>
      </c>
      <c r="BC231" s="159"/>
      <c r="BD231" s="105">
        <f t="shared" si="458"/>
        <v>0</v>
      </c>
      <c r="BE231" s="159"/>
      <c r="BF231" s="105">
        <f t="shared" si="459"/>
        <v>0</v>
      </c>
      <c r="BG231" s="159"/>
      <c r="BH231" s="105">
        <f t="shared" si="460"/>
        <v>0</v>
      </c>
      <c r="BI231" s="159"/>
      <c r="BJ231" s="105">
        <f t="shared" si="461"/>
        <v>0</v>
      </c>
      <c r="BK231" s="159"/>
      <c r="BL231" s="105">
        <f t="shared" si="462"/>
        <v>0</v>
      </c>
      <c r="BM231" s="159"/>
      <c r="BN231" s="105">
        <f t="shared" si="463"/>
        <v>0</v>
      </c>
      <c r="BO231" s="165"/>
      <c r="BP231" s="105">
        <f t="shared" si="464"/>
        <v>0</v>
      </c>
      <c r="BQ231" s="159"/>
      <c r="BR231" s="105">
        <f t="shared" si="465"/>
        <v>0</v>
      </c>
      <c r="BS231" s="154"/>
      <c r="BT231" s="105">
        <f t="shared" si="466"/>
        <v>0</v>
      </c>
      <c r="BU231" s="104"/>
      <c r="BV231" s="105">
        <f t="shared" si="467"/>
        <v>0</v>
      </c>
      <c r="BW231" s="159"/>
      <c r="BX231" s="105">
        <f t="shared" si="468"/>
        <v>0</v>
      </c>
      <c r="BY231" s="159"/>
      <c r="BZ231" s="105">
        <f t="shared" si="469"/>
        <v>0</v>
      </c>
      <c r="CA231" s="219">
        <v>3</v>
      </c>
      <c r="CB231" s="105">
        <f t="shared" si="470"/>
        <v>152152.15399999998</v>
      </c>
      <c r="CC231" s="154"/>
      <c r="CD231" s="107">
        <f t="shared" si="471"/>
        <v>0</v>
      </c>
      <c r="CE231" s="159"/>
      <c r="CF231" s="107">
        <f t="shared" si="472"/>
        <v>0</v>
      </c>
      <c r="CG231" s="154"/>
      <c r="CH231" s="107">
        <f t="shared" si="473"/>
        <v>0</v>
      </c>
      <c r="CI231" s="154"/>
      <c r="CJ231" s="107">
        <f t="shared" si="474"/>
        <v>0</v>
      </c>
      <c r="CK231" s="154"/>
      <c r="CL231" s="107">
        <f t="shared" si="475"/>
        <v>0</v>
      </c>
      <c r="CM231" s="159"/>
      <c r="CN231" s="107">
        <f t="shared" si="476"/>
        <v>0</v>
      </c>
      <c r="CO231" s="159"/>
      <c r="CP231" s="107">
        <f t="shared" si="477"/>
        <v>0</v>
      </c>
      <c r="CQ231" s="154"/>
      <c r="CR231" s="107">
        <f t="shared" si="478"/>
        <v>0</v>
      </c>
      <c r="CS231" s="159"/>
      <c r="CT231" s="107">
        <f t="shared" si="479"/>
        <v>0</v>
      </c>
      <c r="CU231" s="159"/>
      <c r="CV231" s="107">
        <f t="shared" si="480"/>
        <v>0</v>
      </c>
      <c r="CW231" s="159"/>
      <c r="CX231" s="107">
        <f t="shared" si="481"/>
        <v>0</v>
      </c>
      <c r="CY231" s="104"/>
      <c r="CZ231" s="107">
        <f t="shared" si="482"/>
        <v>0</v>
      </c>
      <c r="DA231" s="159"/>
      <c r="DB231" s="107">
        <f t="shared" si="483"/>
        <v>0</v>
      </c>
      <c r="DC231" s="159"/>
      <c r="DD231" s="107">
        <f t="shared" si="484"/>
        <v>0</v>
      </c>
      <c r="DE231" s="159"/>
      <c r="DF231" s="106">
        <f t="shared" si="485"/>
        <v>0</v>
      </c>
      <c r="DG231" s="159"/>
      <c r="DH231" s="107">
        <f t="shared" si="486"/>
        <v>0</v>
      </c>
      <c r="DI231" s="159"/>
      <c r="DJ231" s="107">
        <f t="shared" si="487"/>
        <v>0</v>
      </c>
      <c r="DK231" s="159"/>
      <c r="DL231" s="107">
        <f t="shared" si="488"/>
        <v>0</v>
      </c>
      <c r="DM231" s="166"/>
      <c r="DN231" s="105">
        <f t="shared" si="489"/>
        <v>0</v>
      </c>
      <c r="DO231" s="104"/>
      <c r="DP231" s="105">
        <f t="shared" si="490"/>
        <v>0</v>
      </c>
      <c r="DQ231" s="159"/>
      <c r="DR231" s="107">
        <f t="shared" si="491"/>
        <v>0</v>
      </c>
      <c r="DS231" s="104"/>
      <c r="DT231" s="106"/>
      <c r="DU231" s="104"/>
      <c r="DV231" s="105">
        <f t="shared" si="492"/>
        <v>0</v>
      </c>
      <c r="DW231" s="104"/>
      <c r="DX231" s="105">
        <f t="shared" si="493"/>
        <v>0</v>
      </c>
      <c r="DY231" s="104"/>
      <c r="DZ231" s="106"/>
      <c r="EA231" s="110"/>
      <c r="EB231" s="110"/>
      <c r="EC231" s="104"/>
      <c r="ED231" s="106"/>
      <c r="EE231" s="104"/>
      <c r="EF231" s="104"/>
      <c r="EG231" s="104"/>
      <c r="EH231" s="111">
        <f t="shared" si="494"/>
        <v>0</v>
      </c>
      <c r="EI231" s="112">
        <f t="shared" si="495"/>
        <v>18</v>
      </c>
      <c r="EJ231" s="112">
        <f t="shared" si="495"/>
        <v>912912.92399999988</v>
      </c>
    </row>
    <row r="232" spans="1:140" s="148" customFormat="1" ht="15" hidden="1" customHeight="1" x14ac:dyDescent="0.25">
      <c r="A232" s="87">
        <v>33</v>
      </c>
      <c r="B232" s="87"/>
      <c r="C232" s="210" t="s">
        <v>623</v>
      </c>
      <c r="D232" s="185" t="s">
        <v>624</v>
      </c>
      <c r="E232" s="98">
        <v>16026</v>
      </c>
      <c r="F232" s="98">
        <v>16828</v>
      </c>
      <c r="G232" s="156"/>
      <c r="H232" s="100"/>
      <c r="I232" s="90"/>
      <c r="J232" s="266"/>
      <c r="K232" s="157">
        <v>1.4</v>
      </c>
      <c r="L232" s="157">
        <v>1.68</v>
      </c>
      <c r="M232" s="157">
        <v>2.23</v>
      </c>
      <c r="N232" s="147">
        <v>2.57</v>
      </c>
      <c r="O232" s="167">
        <f t="shared" ref="O232:BZ232" si="496">O233</f>
        <v>0</v>
      </c>
      <c r="P232" s="167">
        <f t="shared" si="496"/>
        <v>0</v>
      </c>
      <c r="Q232" s="167">
        <f t="shared" si="496"/>
        <v>0</v>
      </c>
      <c r="R232" s="167">
        <f t="shared" si="496"/>
        <v>0</v>
      </c>
      <c r="S232" s="167">
        <f t="shared" si="496"/>
        <v>0</v>
      </c>
      <c r="T232" s="167">
        <f t="shared" si="496"/>
        <v>0</v>
      </c>
      <c r="U232" s="167">
        <f t="shared" si="496"/>
        <v>0</v>
      </c>
      <c r="V232" s="167">
        <f t="shared" si="496"/>
        <v>0</v>
      </c>
      <c r="W232" s="167">
        <f t="shared" si="496"/>
        <v>0</v>
      </c>
      <c r="X232" s="167">
        <f t="shared" si="496"/>
        <v>0</v>
      </c>
      <c r="Y232" s="167">
        <f t="shared" si="496"/>
        <v>0</v>
      </c>
      <c r="Z232" s="167">
        <f t="shared" si="496"/>
        <v>0</v>
      </c>
      <c r="AA232" s="167">
        <f t="shared" si="496"/>
        <v>0</v>
      </c>
      <c r="AB232" s="167">
        <f t="shared" si="496"/>
        <v>0</v>
      </c>
      <c r="AC232" s="167">
        <f t="shared" si="496"/>
        <v>0</v>
      </c>
      <c r="AD232" s="167">
        <f t="shared" si="496"/>
        <v>0</v>
      </c>
      <c r="AE232" s="167">
        <f t="shared" si="496"/>
        <v>0</v>
      </c>
      <c r="AF232" s="167">
        <f t="shared" si="496"/>
        <v>0</v>
      </c>
      <c r="AG232" s="167">
        <f t="shared" si="496"/>
        <v>0</v>
      </c>
      <c r="AH232" s="167">
        <f t="shared" si="496"/>
        <v>0</v>
      </c>
      <c r="AI232" s="167">
        <f t="shared" si="496"/>
        <v>0</v>
      </c>
      <c r="AJ232" s="167">
        <f t="shared" si="496"/>
        <v>0</v>
      </c>
      <c r="AK232" s="167">
        <f t="shared" si="496"/>
        <v>0</v>
      </c>
      <c r="AL232" s="167">
        <f t="shared" si="496"/>
        <v>0</v>
      </c>
      <c r="AM232" s="167">
        <f t="shared" si="496"/>
        <v>0</v>
      </c>
      <c r="AN232" s="167">
        <f t="shared" si="496"/>
        <v>0</v>
      </c>
      <c r="AO232" s="167">
        <f t="shared" si="496"/>
        <v>0</v>
      </c>
      <c r="AP232" s="167">
        <f t="shared" si="496"/>
        <v>0</v>
      </c>
      <c r="AQ232" s="167">
        <f t="shared" si="496"/>
        <v>0</v>
      </c>
      <c r="AR232" s="167">
        <f t="shared" si="496"/>
        <v>0</v>
      </c>
      <c r="AS232" s="167">
        <f t="shared" si="496"/>
        <v>0</v>
      </c>
      <c r="AT232" s="167">
        <f t="shared" si="496"/>
        <v>0</v>
      </c>
      <c r="AU232" s="167">
        <f t="shared" si="496"/>
        <v>0</v>
      </c>
      <c r="AV232" s="167">
        <f t="shared" si="496"/>
        <v>0</v>
      </c>
      <c r="AW232" s="167">
        <f t="shared" si="496"/>
        <v>0</v>
      </c>
      <c r="AX232" s="167">
        <f t="shared" si="496"/>
        <v>0</v>
      </c>
      <c r="AY232" s="167">
        <f t="shared" si="496"/>
        <v>0</v>
      </c>
      <c r="AZ232" s="167">
        <f t="shared" si="496"/>
        <v>0</v>
      </c>
      <c r="BA232" s="167">
        <f t="shared" si="496"/>
        <v>0</v>
      </c>
      <c r="BB232" s="167">
        <f t="shared" si="496"/>
        <v>0</v>
      </c>
      <c r="BC232" s="167">
        <f t="shared" si="496"/>
        <v>0</v>
      </c>
      <c r="BD232" s="167">
        <f t="shared" si="496"/>
        <v>0</v>
      </c>
      <c r="BE232" s="167">
        <f t="shared" si="496"/>
        <v>0</v>
      </c>
      <c r="BF232" s="167">
        <f t="shared" si="496"/>
        <v>0</v>
      </c>
      <c r="BG232" s="167">
        <f t="shared" si="496"/>
        <v>0</v>
      </c>
      <c r="BH232" s="167">
        <f t="shared" si="496"/>
        <v>0</v>
      </c>
      <c r="BI232" s="167">
        <f t="shared" si="496"/>
        <v>0</v>
      </c>
      <c r="BJ232" s="167">
        <f t="shared" si="496"/>
        <v>0</v>
      </c>
      <c r="BK232" s="167">
        <f t="shared" si="496"/>
        <v>0</v>
      </c>
      <c r="BL232" s="167">
        <f t="shared" si="496"/>
        <v>0</v>
      </c>
      <c r="BM232" s="167">
        <f t="shared" si="496"/>
        <v>0</v>
      </c>
      <c r="BN232" s="167">
        <f t="shared" si="496"/>
        <v>0</v>
      </c>
      <c r="BO232" s="167">
        <f t="shared" si="496"/>
        <v>0</v>
      </c>
      <c r="BP232" s="167">
        <f t="shared" si="496"/>
        <v>0</v>
      </c>
      <c r="BQ232" s="167">
        <f t="shared" si="496"/>
        <v>0</v>
      </c>
      <c r="BR232" s="167">
        <f t="shared" si="496"/>
        <v>0</v>
      </c>
      <c r="BS232" s="167">
        <f t="shared" si="496"/>
        <v>0</v>
      </c>
      <c r="BT232" s="167">
        <f t="shared" si="496"/>
        <v>0</v>
      </c>
      <c r="BU232" s="167">
        <f t="shared" si="496"/>
        <v>0</v>
      </c>
      <c r="BV232" s="167">
        <f t="shared" si="496"/>
        <v>0</v>
      </c>
      <c r="BW232" s="167">
        <f t="shared" si="496"/>
        <v>0</v>
      </c>
      <c r="BX232" s="167">
        <f t="shared" si="496"/>
        <v>0</v>
      </c>
      <c r="BY232" s="167">
        <f t="shared" si="496"/>
        <v>0</v>
      </c>
      <c r="BZ232" s="167">
        <f t="shared" si="496"/>
        <v>0</v>
      </c>
      <c r="CA232" s="167">
        <f t="shared" ref="CA232:EJ232" si="497">CA233</f>
        <v>0</v>
      </c>
      <c r="CB232" s="167">
        <f t="shared" si="497"/>
        <v>0</v>
      </c>
      <c r="CC232" s="167">
        <f t="shared" si="497"/>
        <v>0</v>
      </c>
      <c r="CD232" s="167">
        <f t="shared" si="497"/>
        <v>0</v>
      </c>
      <c r="CE232" s="167">
        <f t="shared" si="497"/>
        <v>0</v>
      </c>
      <c r="CF232" s="167">
        <f t="shared" si="497"/>
        <v>0</v>
      </c>
      <c r="CG232" s="167">
        <f t="shared" si="497"/>
        <v>0</v>
      </c>
      <c r="CH232" s="167">
        <f t="shared" si="497"/>
        <v>0</v>
      </c>
      <c r="CI232" s="167">
        <f t="shared" si="497"/>
        <v>0</v>
      </c>
      <c r="CJ232" s="167">
        <f t="shared" si="497"/>
        <v>0</v>
      </c>
      <c r="CK232" s="167">
        <f t="shared" si="497"/>
        <v>0</v>
      </c>
      <c r="CL232" s="167">
        <f t="shared" si="497"/>
        <v>0</v>
      </c>
      <c r="CM232" s="167">
        <f t="shared" si="497"/>
        <v>0</v>
      </c>
      <c r="CN232" s="167">
        <f t="shared" si="497"/>
        <v>0</v>
      </c>
      <c r="CO232" s="167">
        <f t="shared" si="497"/>
        <v>0</v>
      </c>
      <c r="CP232" s="167">
        <f t="shared" si="497"/>
        <v>0</v>
      </c>
      <c r="CQ232" s="167">
        <f t="shared" si="497"/>
        <v>0</v>
      </c>
      <c r="CR232" s="167">
        <f t="shared" si="497"/>
        <v>0</v>
      </c>
      <c r="CS232" s="167">
        <f t="shared" si="497"/>
        <v>0</v>
      </c>
      <c r="CT232" s="167">
        <f t="shared" si="497"/>
        <v>0</v>
      </c>
      <c r="CU232" s="167">
        <f t="shared" si="497"/>
        <v>0</v>
      </c>
      <c r="CV232" s="167">
        <f t="shared" si="497"/>
        <v>0</v>
      </c>
      <c r="CW232" s="167">
        <f t="shared" si="497"/>
        <v>0</v>
      </c>
      <c r="CX232" s="167">
        <f t="shared" si="497"/>
        <v>0</v>
      </c>
      <c r="CY232" s="167">
        <f t="shared" si="497"/>
        <v>0</v>
      </c>
      <c r="CZ232" s="167">
        <f t="shared" si="497"/>
        <v>0</v>
      </c>
      <c r="DA232" s="167">
        <f t="shared" si="497"/>
        <v>0</v>
      </c>
      <c r="DB232" s="167">
        <f t="shared" si="497"/>
        <v>0</v>
      </c>
      <c r="DC232" s="167">
        <f t="shared" si="497"/>
        <v>0</v>
      </c>
      <c r="DD232" s="167">
        <f t="shared" si="497"/>
        <v>0</v>
      </c>
      <c r="DE232" s="167">
        <f t="shared" si="497"/>
        <v>8</v>
      </c>
      <c r="DF232" s="167">
        <f t="shared" si="497"/>
        <v>31098.14</v>
      </c>
      <c r="DG232" s="167">
        <f t="shared" si="497"/>
        <v>0</v>
      </c>
      <c r="DH232" s="167">
        <f t="shared" si="497"/>
        <v>0</v>
      </c>
      <c r="DI232" s="167">
        <f t="shared" si="497"/>
        <v>0</v>
      </c>
      <c r="DJ232" s="167">
        <f t="shared" si="497"/>
        <v>0</v>
      </c>
      <c r="DK232" s="167">
        <f t="shared" si="497"/>
        <v>4</v>
      </c>
      <c r="DL232" s="167">
        <f t="shared" si="497"/>
        <v>188779.52133333331</v>
      </c>
      <c r="DM232" s="167">
        <f t="shared" si="497"/>
        <v>0</v>
      </c>
      <c r="DN232" s="167">
        <f t="shared" si="497"/>
        <v>0</v>
      </c>
      <c r="DO232" s="167">
        <f t="shared" si="497"/>
        <v>0</v>
      </c>
      <c r="DP232" s="167">
        <f t="shared" si="497"/>
        <v>0</v>
      </c>
      <c r="DQ232" s="167">
        <f t="shared" si="497"/>
        <v>0</v>
      </c>
      <c r="DR232" s="167">
        <f t="shared" si="497"/>
        <v>0</v>
      </c>
      <c r="DS232" s="167">
        <f t="shared" si="497"/>
        <v>0</v>
      </c>
      <c r="DT232" s="167">
        <f t="shared" si="497"/>
        <v>0</v>
      </c>
      <c r="DU232" s="167">
        <f t="shared" si="497"/>
        <v>0</v>
      </c>
      <c r="DV232" s="167">
        <f t="shared" si="497"/>
        <v>0</v>
      </c>
      <c r="DW232" s="167">
        <f t="shared" si="497"/>
        <v>0</v>
      </c>
      <c r="DX232" s="167">
        <f t="shared" si="497"/>
        <v>0</v>
      </c>
      <c r="DY232" s="167">
        <f t="shared" si="497"/>
        <v>0</v>
      </c>
      <c r="DZ232" s="167">
        <f t="shared" si="497"/>
        <v>0</v>
      </c>
      <c r="EA232" s="167">
        <f t="shared" si="497"/>
        <v>0</v>
      </c>
      <c r="EB232" s="167">
        <f t="shared" si="497"/>
        <v>0</v>
      </c>
      <c r="EC232" s="167">
        <f t="shared" si="497"/>
        <v>0</v>
      </c>
      <c r="ED232" s="167">
        <f t="shared" si="497"/>
        <v>0</v>
      </c>
      <c r="EE232" s="167">
        <f t="shared" si="497"/>
        <v>0</v>
      </c>
      <c r="EF232" s="167">
        <f t="shared" si="497"/>
        <v>0</v>
      </c>
      <c r="EG232" s="167"/>
      <c r="EH232" s="167"/>
      <c r="EI232" s="167">
        <f t="shared" si="497"/>
        <v>12</v>
      </c>
      <c r="EJ232" s="167">
        <f t="shared" si="497"/>
        <v>219877.66133333329</v>
      </c>
    </row>
    <row r="233" spans="1:140" s="3" customFormat="1" ht="15.75" hidden="1" customHeight="1" x14ac:dyDescent="0.25">
      <c r="A233" s="95"/>
      <c r="B233" s="132">
        <v>154</v>
      </c>
      <c r="C233" s="96" t="s">
        <v>625</v>
      </c>
      <c r="D233" s="186" t="s">
        <v>626</v>
      </c>
      <c r="E233" s="98">
        <v>16026</v>
      </c>
      <c r="F233" s="98">
        <v>16828</v>
      </c>
      <c r="G233" s="99">
        <v>1.1000000000000001</v>
      </c>
      <c r="H233" s="100"/>
      <c r="I233" s="101">
        <v>1</v>
      </c>
      <c r="J233" s="102"/>
      <c r="K233" s="150">
        <v>1.4</v>
      </c>
      <c r="L233" s="150">
        <v>1.68</v>
      </c>
      <c r="M233" s="150">
        <v>2.23</v>
      </c>
      <c r="N233" s="153">
        <v>2.57</v>
      </c>
      <c r="O233" s="104"/>
      <c r="P233" s="105">
        <f>(O233/12*2*$E233*$G233*$I233*$K233*P$10)+(O233/12*10*$F233*$G233*$I233*$K233*P$10)</f>
        <v>0</v>
      </c>
      <c r="Q233" s="154"/>
      <c r="R233" s="105">
        <f>(Q233/12*2*$E233*$G233*$I233*$K233*R$10)+(Q233/12*10*$F233*$G233*$I233*$K233*R$10)</f>
        <v>0</v>
      </c>
      <c r="S233" s="106"/>
      <c r="T233" s="105">
        <f>(S233/12*2*$E233*$G233*$I233*$K233*T$10)+(S233/12*10*$F233*$G233*$I233*$K233*T$10)</f>
        <v>0</v>
      </c>
      <c r="U233" s="104"/>
      <c r="V233" s="105">
        <f>(U233/12*2*$E233*$G233*$I233*$K233*V$10)+(U233/12*10*$F233*$G233*$I233*$K233*V$10)</f>
        <v>0</v>
      </c>
      <c r="W233" s="104"/>
      <c r="X233" s="105">
        <f>(W233/12*2*$E233*$G233*$I233*$K233*X$10)+(W233/12*10*$F233*$G233*$I233*$K233*X$10)</f>
        <v>0</v>
      </c>
      <c r="Y233" s="104"/>
      <c r="Z233" s="105">
        <f>(Y233/12*2*$E233*$G233*$I233*$K233*Z$10)+(Y233/12*10*$F233*$G233*$I233*$K233*Z$10)</f>
        <v>0</v>
      </c>
      <c r="AA233" s="106"/>
      <c r="AB233" s="105">
        <f>(AA233/12*2*$E233*$G233*$I233*$K233*AB$10)+(AA233/12*10*$F233*$G233*$I233*$K233*AB$10)</f>
        <v>0</v>
      </c>
      <c r="AC233" s="106"/>
      <c r="AD233" s="105">
        <f>(AC233/12*2*$E233*$G233*$I233*$K233*AD$10)+(AC233/12*10*$F233*$G233*$I233*$K233*AD$10)</f>
        <v>0</v>
      </c>
      <c r="AE233" s="106"/>
      <c r="AF233" s="106">
        <f>SUM(AE233/12*2*$E233*$G233*$I233*$L233*$AF$10)+(AE233/12*10*$F233*$G233*$I233*$L233*$AF$10)</f>
        <v>0</v>
      </c>
      <c r="AG233" s="106">
        <v>0</v>
      </c>
      <c r="AH233" s="107">
        <f>SUM(AG233/12*2*$E233*$G233*$I233*$L233*$AH$10)+(AG233/12*10*$F233*$G233*$I233*$L233*$AH$10)</f>
        <v>0</v>
      </c>
      <c r="AI233" s="104"/>
      <c r="AJ233" s="105">
        <f>(AI233/12*2*$E233*$G233*$I233*$K233*AJ$10)+(AI233/12*10*$F233*$G233*$I233*$K233*AJ$10)</f>
        <v>0</v>
      </c>
      <c r="AK233" s="104">
        <v>0</v>
      </c>
      <c r="AL233" s="105">
        <f>(AK233/12*2*$E233*$G233*$I233*$K233*AL$10)+(AK233/12*10*$F233*$G233*$I233*$K233*AL$10)</f>
        <v>0</v>
      </c>
      <c r="AM233" s="104"/>
      <c r="AN233" s="105">
        <f>(AM233/12*2*$E233*$G233*$I233*$K233*AN$10)+(AM233/12*10*$F233*$G233*$I233*$K233*AN$10)</f>
        <v>0</v>
      </c>
      <c r="AO233" s="104"/>
      <c r="AP233" s="105">
        <f>(AO233/12*2*$E233*$G233*$I233*$K233*AP$10)+(AO233/12*10*$F233*$G233*$I233*$K233*AP$10)</f>
        <v>0</v>
      </c>
      <c r="AQ233" s="104"/>
      <c r="AR233" s="105">
        <f>(AQ233/12*2*$E233*$G233*$I233*$K233*AR$10)+(AQ233/12*10*$F233*$G233*$I233*$K233*AR$10)</f>
        <v>0</v>
      </c>
      <c r="AS233" s="104"/>
      <c r="AT233" s="105">
        <f>(AS233/12*2*$E233*$G233*$I233*$K233*AT$10)+(AS233/12*10*$F233*$G233*$I233*$K233*AT$10)</f>
        <v>0</v>
      </c>
      <c r="AU233" s="104"/>
      <c r="AV233" s="105">
        <f>(AU233/12*2*$E233*$G233*$I233*$K233*AV$10)+(AU233/12*10*$F233*$G233*$I233*$K233*AV$10)</f>
        <v>0</v>
      </c>
      <c r="AW233" s="104"/>
      <c r="AX233" s="105">
        <f>(AW233/12*2*$E233*$G233*$I233*$K233*AX$10)+(AW233/12*10*$F233*$G233*$I233*$K233*AX$10)</f>
        <v>0</v>
      </c>
      <c r="AY233" s="104"/>
      <c r="AZ233" s="105">
        <f>(AY233/12*2*$E233*$G233*$I233*$K233*AZ$10)+(AY233/12*10*$F233*$G233*$I233*$K233*AZ$10)</f>
        <v>0</v>
      </c>
      <c r="BA233" s="104"/>
      <c r="BB233" s="105">
        <f>(BA233/12*2*$E233*$G233*$I233*$K233*BB$10)+(BA233/12*10*$F233*$G233*$I233*$K233*BB$10)</f>
        <v>0</v>
      </c>
      <c r="BC233" s="104"/>
      <c r="BD233" s="105">
        <f>(BC233/12*2*$E233*$G233*$I233*$K233*BD$10)+(BC233/12*10*$F233*$G233*$I233*$K233*BD$10)</f>
        <v>0</v>
      </c>
      <c r="BE233" s="104"/>
      <c r="BF233" s="105">
        <f>(BE233/12*2*$E233*$G233*$I233*$K233*BF$10)+(BE233/12*10*$F233*$G233*$I233*$K233*BF$10)</f>
        <v>0</v>
      </c>
      <c r="BG233" s="104"/>
      <c r="BH233" s="105">
        <f>(BG233/12*2*$E233*$G233*$I233*$K233*BH$10)+(BG233/12*10*$F233*$G233*$I233*$K233*BH$10)</f>
        <v>0</v>
      </c>
      <c r="BI233" s="104"/>
      <c r="BJ233" s="105">
        <f>(BI233/12*2*$E233*$G233*$I233*$K233*BJ$10)+(BI233/12*10*$F233*$G233*$I233*$K233*BJ$10)</f>
        <v>0</v>
      </c>
      <c r="BK233" s="104"/>
      <c r="BL233" s="105">
        <f>(BK233/12*2*$E233*$G233*$I233*$K233*BL$10)+(BK233/12*10*$F233*$G233*$I233*$K233*BL$10)</f>
        <v>0</v>
      </c>
      <c r="BM233" s="104"/>
      <c r="BN233" s="105">
        <f>(BM233/12*2*$E233*$G233*$I233*$K233*BN$10)+(BM233/12*10*$F233*$G233*$I233*$K233*BN$10)</f>
        <v>0</v>
      </c>
      <c r="BO233" s="109"/>
      <c r="BP233" s="105">
        <f>(BO233/12*2*$E233*$G233*$I233*$K233*BP$10)+(BO233/12*10*$F233*$G233*$I233*$K233*BP$10)</f>
        <v>0</v>
      </c>
      <c r="BQ233" s="104"/>
      <c r="BR233" s="105">
        <f>(BQ233/12*2*$E233*$G233*$I233*$K233*BR$10)+(BQ233/12*10*$F233*$G233*$I233*$K233*BR$10)</f>
        <v>0</v>
      </c>
      <c r="BS233" s="106">
        <v>0</v>
      </c>
      <c r="BT233" s="105">
        <f>(BS233/12*2*$E233*$G233*$I233*$K233*BT$10)+(BS233/12*10*$F233*$G233*$I233*$K233*BT$10)</f>
        <v>0</v>
      </c>
      <c r="BU233" s="104"/>
      <c r="BV233" s="105">
        <f>(BU233/12*2*$E233*$G233*$I233*$K233*BV$10)+(BU233/12*10*$F233*$G233*$I233*$K233*BV$10)</f>
        <v>0</v>
      </c>
      <c r="BW233" s="104"/>
      <c r="BX233" s="105">
        <f>(BW233/12*2*$E233*$G233*$I233*$K233*BX$10)+(BW233/12*10*$F233*$G233*$I233*$K233*BX$10)</f>
        <v>0</v>
      </c>
      <c r="BY233" s="104"/>
      <c r="BZ233" s="105">
        <f>(BY233/12*2*$E233*$G233*$I233*$K233*BZ$10)+(BY233/12*10*$F233*$G233*$I233*$K233*BZ$10)</f>
        <v>0</v>
      </c>
      <c r="CA233" s="104"/>
      <c r="CB233" s="105">
        <f>(CA233/12*2*$E233*$G233*$I233*$K233*CB$10)+(CA233/12*10*$F233*$G233*$I233*$K233*CB$10)</f>
        <v>0</v>
      </c>
      <c r="CC233" s="106"/>
      <c r="CD233" s="107">
        <f>SUM(CC233/12*2*$E233*$G233*$I233*$L233*CD$10)+(CC233/12*10*$F233*$G233*$I233*$L233*$CD$10)</f>
        <v>0</v>
      </c>
      <c r="CE233" s="104"/>
      <c r="CF233" s="107">
        <f>SUM(CE233/12*2*$E233*$G233*$I233*$L233*CF$10)+(CE233/12*10*$F233*$G233*$I233*$L233*CF$10)</f>
        <v>0</v>
      </c>
      <c r="CG233" s="106"/>
      <c r="CH233" s="107">
        <f>SUM(CG233/12*2*$E233*$G233*$I233*$L233*CH$10)+(CG233/12*10*$F233*$G233*$I233*$L233*CH$10)</f>
        <v>0</v>
      </c>
      <c r="CI233" s="106"/>
      <c r="CJ233" s="107">
        <f>SUM(CI233/12*2*$E233*$G233*$I233*$L233*CJ$10)+(CI233/12*10*$F233*$G233*$I233*$L233*CJ$10)</f>
        <v>0</v>
      </c>
      <c r="CK233" s="106"/>
      <c r="CL233" s="107">
        <f>SUM(CK233/12*2*$E233*$G233*$I233*$L233*CL$10)+(CK233/12*10*$F233*$G233*$I233*$L233*CL$10)</f>
        <v>0</v>
      </c>
      <c r="CM233" s="104"/>
      <c r="CN233" s="107">
        <f>SUM(CM233/12*2*$E233*$G233*$I233*$L233*CN$10)+(CM233/12*10*$F233*$G233*$I233*$L233*CN$10)</f>
        <v>0</v>
      </c>
      <c r="CO233" s="104"/>
      <c r="CP233" s="107">
        <f>SUM(CO233/12*2*$E233*$G233*$I233*$L233*CP$10)+(CO233/12*10*$F233*$G233*$I233*$L233*CP$10)</f>
        <v>0</v>
      </c>
      <c r="CQ233" s="106"/>
      <c r="CR233" s="107">
        <f>SUM(CQ233/12*2*$E233*$G233*$I233*$L233*CR$10)+(CQ233/12*10*$F233*$G233*$I233*$L233*CR$10)</f>
        <v>0</v>
      </c>
      <c r="CS233" s="104"/>
      <c r="CT233" s="107">
        <f>SUM(CS233/12*2*$E233*$G233*$I233*$L233*CT$10)+(CS233/12*10*$F233*$G233*$I233*$L233*CT$10)</f>
        <v>0</v>
      </c>
      <c r="CU233" s="104">
        <v>0</v>
      </c>
      <c r="CV233" s="107">
        <f>SUM(CU233/12*2*$E233*$G233*$I233*$L233*CV$10)+(CU233/12*10*$F233*$G233*$I233*$L233*CV$10)</f>
        <v>0</v>
      </c>
      <c r="CW233" s="104"/>
      <c r="CX233" s="107">
        <f>SUM(CW233/12*2*$E233*$G233*$I233*$L233*CX$10)+(CW233/12*10*$F233*$G233*$I233*$L233*CX$10)</f>
        <v>0</v>
      </c>
      <c r="CY233" s="104"/>
      <c r="CZ233" s="107">
        <f>SUM(CY233/12*2*$E233*$G233*$I233*$L233*CZ$10)+(CY233/12*10*$F233*$G233*$I233*$L233*CZ$10)</f>
        <v>0</v>
      </c>
      <c r="DA233" s="104"/>
      <c r="DB233" s="107">
        <f>SUM(DA233/12*2*$E233*$G233*$I233*$L233*DB$10)+(DA233/12*10*$F233*$G233*$I233*$L233*DB$10)</f>
        <v>0</v>
      </c>
      <c r="DC233" s="104"/>
      <c r="DD233" s="107">
        <f>SUM(DC233/12*2*$E233*$G233*$I233*$L233*DD$10)+(DC233/12*10*$F233*$G233*$I233*$L233*DD$10)</f>
        <v>0</v>
      </c>
      <c r="DE233" s="104">
        <v>8</v>
      </c>
      <c r="DF233" s="106">
        <v>31098.14</v>
      </c>
      <c r="DG233" s="104"/>
      <c r="DH233" s="107">
        <f>SUM(DG233/12*2*$E233*$G233*$I233*$L233*DH$10)+(DG233/12*10*$F233*$G233*$I233*$L233*DH$10)</f>
        <v>0</v>
      </c>
      <c r="DI233" s="104"/>
      <c r="DJ233" s="107">
        <f>SUM(DI233/12*2*$E233*$G233*$I233*$M233*DJ$10)+(DI233/12*10*$F233*$G233*$I233*$M233*DJ$10)</f>
        <v>0</v>
      </c>
      <c r="DK233" s="104">
        <v>4</v>
      </c>
      <c r="DL233" s="107">
        <f>SUM(DK233/12*2*$E233*$G233*$I233*$N233*DL$10)+(DK233/12*10*$F233*$G233*$I233*$N233*DL$10)</f>
        <v>188779.52133333331</v>
      </c>
      <c r="DM233" s="104"/>
      <c r="DN233" s="105">
        <f>(DM233/12*2*$E233*$G233*$I233*$K233*DN$10)+(DM233/12*10*$F233*$G233*$I233*$K233*DN$10)</f>
        <v>0</v>
      </c>
      <c r="DO233" s="104"/>
      <c r="DP233" s="105">
        <f>(DO233/12*2*$E233*$G233*$I233*$K233*DP$10)+(DO233/12*10*$F233*$G233*$I233*$K233*DP$10)</f>
        <v>0</v>
      </c>
      <c r="DQ233" s="104"/>
      <c r="DR233" s="107">
        <f>SUM(DQ233/12*2*$E233*$G233*$I233)+(DQ233/12*10*$F233*$G233*$I233)</f>
        <v>0</v>
      </c>
      <c r="DS233" s="104"/>
      <c r="DT233" s="106"/>
      <c r="DU233" s="104"/>
      <c r="DV233" s="105">
        <f>(DU233/12*2*$E233*$G233*$I233*$K233*DV$10)+(DU233/12*10*$F233*$G233*$I233*$K233*DV$10)</f>
        <v>0</v>
      </c>
      <c r="DW233" s="104"/>
      <c r="DX233" s="105">
        <f>(DW233/12*2*$E233*$G233*$I233*$K233*DX$10)+(DW233/12*10*$F233*$G233*$I233*$K233*DX$10)</f>
        <v>0</v>
      </c>
      <c r="DY233" s="104"/>
      <c r="DZ233" s="106"/>
      <c r="EA233" s="110"/>
      <c r="EB233" s="110"/>
      <c r="EC233" s="125"/>
      <c r="ED233" s="106"/>
      <c r="EE233" s="125"/>
      <c r="EF233" s="125"/>
      <c r="EG233" s="125"/>
      <c r="EH233" s="111">
        <f>(EG233/12*2*$E233*$G233*$I233*$K233)+(EG233/12*10*$F233*$G233*$I233*$K233)</f>
        <v>0</v>
      </c>
      <c r="EI233" s="112">
        <f>SUM(O233,Q233,S233,U233,W233,Y233,AA233,AC233,AE233,AG233,AI233,AK233,AM233,AO233,AQ233,AS233,AU233,AW233,AY233,BA233,BC233,BE233,BG233,BI233,BK233,BM233,BO233,BQ233,BS233,BU233,BW233,BY233,CA233,CC233,CE233,CG233,CI233,CK233,CM233,CO233,CQ233,CS233,CU233,CW233,CY233,DA233,DC233,DE233,DG233,DI233,DK233,DM233,DO233,DQ233,DS233,DU233,DW233,DY233,EA233,EC233,EE233)</f>
        <v>12</v>
      </c>
      <c r="EJ233" s="112">
        <f>SUM(P233,R233,T233,V233,X233,Z233,AB233,AD233,AF233,AH233,AJ233,AL233,AN233,AP233,AR233,AT233,AV233,AX233,AZ233,BB233,BD233,BF233,BH233,BJ233,BL233,BN233,BP233,BR233,BT233,BV233,BX233,BZ233,CB233,CD233,CF233,CH233,CJ233,CL233,CN233,CP233,CR233,CT233,CV233,CX233,CZ233,DB233,DD233,DF233,DH233,DJ233,DL233,DN233,DP233,DR233,DT233,DV233,DX233,DZ233,EB233,ED233,EF233)</f>
        <v>219877.66133333329</v>
      </c>
    </row>
    <row r="234" spans="1:140" s="148" customFormat="1" ht="15" hidden="1" customHeight="1" x14ac:dyDescent="0.25">
      <c r="A234" s="87">
        <v>34</v>
      </c>
      <c r="B234" s="87"/>
      <c r="C234" s="210" t="s">
        <v>627</v>
      </c>
      <c r="D234" s="185" t="s">
        <v>628</v>
      </c>
      <c r="E234" s="98">
        <v>16026</v>
      </c>
      <c r="F234" s="98">
        <v>16828</v>
      </c>
      <c r="G234" s="156"/>
      <c r="H234" s="100"/>
      <c r="I234" s="90"/>
      <c r="J234" s="266"/>
      <c r="K234" s="157">
        <v>1.4</v>
      </c>
      <c r="L234" s="157">
        <v>1.68</v>
      </c>
      <c r="M234" s="157">
        <v>2.23</v>
      </c>
      <c r="N234" s="147">
        <v>2.57</v>
      </c>
      <c r="O234" s="167">
        <f t="shared" ref="O234:AA234" si="498">SUM(O235:O237)</f>
        <v>0</v>
      </c>
      <c r="P234" s="167">
        <f t="shared" si="498"/>
        <v>0</v>
      </c>
      <c r="Q234" s="167">
        <f t="shared" si="498"/>
        <v>0</v>
      </c>
      <c r="R234" s="167">
        <f>SUM(R235:R237)</f>
        <v>0</v>
      </c>
      <c r="S234" s="167">
        <f t="shared" si="498"/>
        <v>0</v>
      </c>
      <c r="T234" s="167">
        <f>SUM(T235:T237)</f>
        <v>0</v>
      </c>
      <c r="U234" s="167">
        <f t="shared" si="498"/>
        <v>0</v>
      </c>
      <c r="V234" s="167">
        <f>SUM(V235:V237)</f>
        <v>0</v>
      </c>
      <c r="W234" s="167">
        <f t="shared" si="498"/>
        <v>0</v>
      </c>
      <c r="X234" s="167">
        <f>SUM(X235:X237)</f>
        <v>0</v>
      </c>
      <c r="Y234" s="167">
        <f t="shared" si="498"/>
        <v>0</v>
      </c>
      <c r="Z234" s="167">
        <f>SUM(Z235:Z237)</f>
        <v>0</v>
      </c>
      <c r="AA234" s="167">
        <f t="shared" si="498"/>
        <v>0</v>
      </c>
      <c r="AB234" s="167">
        <f>SUM(AB235:AB237)</f>
        <v>0</v>
      </c>
      <c r="AC234" s="167">
        <f t="shared" ref="AC234:CN234" si="499">SUM(AC235:AC237)</f>
        <v>0</v>
      </c>
      <c r="AD234" s="167">
        <f t="shared" si="499"/>
        <v>0</v>
      </c>
      <c r="AE234" s="167">
        <f t="shared" si="499"/>
        <v>0</v>
      </c>
      <c r="AF234" s="167">
        <f t="shared" si="499"/>
        <v>0</v>
      </c>
      <c r="AG234" s="167">
        <f t="shared" si="499"/>
        <v>0</v>
      </c>
      <c r="AH234" s="167">
        <f t="shared" si="499"/>
        <v>0</v>
      </c>
      <c r="AI234" s="167">
        <f t="shared" si="499"/>
        <v>0</v>
      </c>
      <c r="AJ234" s="167">
        <f t="shared" si="499"/>
        <v>0</v>
      </c>
      <c r="AK234" s="167">
        <f t="shared" si="499"/>
        <v>0</v>
      </c>
      <c r="AL234" s="167">
        <f t="shared" si="499"/>
        <v>0</v>
      </c>
      <c r="AM234" s="167">
        <f t="shared" si="499"/>
        <v>0</v>
      </c>
      <c r="AN234" s="167">
        <f t="shared" si="499"/>
        <v>0</v>
      </c>
      <c r="AO234" s="167">
        <f t="shared" si="499"/>
        <v>0</v>
      </c>
      <c r="AP234" s="167">
        <f t="shared" si="499"/>
        <v>0</v>
      </c>
      <c r="AQ234" s="167">
        <f t="shared" si="499"/>
        <v>0</v>
      </c>
      <c r="AR234" s="167">
        <f t="shared" si="499"/>
        <v>0</v>
      </c>
      <c r="AS234" s="167">
        <f t="shared" si="499"/>
        <v>0</v>
      </c>
      <c r="AT234" s="167">
        <f t="shared" si="499"/>
        <v>0</v>
      </c>
      <c r="AU234" s="167">
        <f t="shared" si="499"/>
        <v>0</v>
      </c>
      <c r="AV234" s="167">
        <f t="shared" si="499"/>
        <v>0</v>
      </c>
      <c r="AW234" s="167">
        <f t="shared" si="499"/>
        <v>0</v>
      </c>
      <c r="AX234" s="167">
        <f t="shared" si="499"/>
        <v>0</v>
      </c>
      <c r="AY234" s="167">
        <f t="shared" si="499"/>
        <v>0</v>
      </c>
      <c r="AZ234" s="167">
        <f t="shared" si="499"/>
        <v>0</v>
      </c>
      <c r="BA234" s="167">
        <f t="shared" si="499"/>
        <v>0</v>
      </c>
      <c r="BB234" s="167">
        <f t="shared" si="499"/>
        <v>0</v>
      </c>
      <c r="BC234" s="167">
        <f t="shared" si="499"/>
        <v>0</v>
      </c>
      <c r="BD234" s="167">
        <f t="shared" si="499"/>
        <v>0</v>
      </c>
      <c r="BE234" s="167">
        <f t="shared" si="499"/>
        <v>0</v>
      </c>
      <c r="BF234" s="167">
        <f t="shared" si="499"/>
        <v>0</v>
      </c>
      <c r="BG234" s="167">
        <f t="shared" si="499"/>
        <v>0</v>
      </c>
      <c r="BH234" s="167">
        <f t="shared" si="499"/>
        <v>0</v>
      </c>
      <c r="BI234" s="167">
        <f t="shared" si="499"/>
        <v>0</v>
      </c>
      <c r="BJ234" s="167">
        <f t="shared" si="499"/>
        <v>0</v>
      </c>
      <c r="BK234" s="167">
        <f t="shared" si="499"/>
        <v>0</v>
      </c>
      <c r="BL234" s="167">
        <f t="shared" si="499"/>
        <v>0</v>
      </c>
      <c r="BM234" s="167">
        <f t="shared" si="499"/>
        <v>0</v>
      </c>
      <c r="BN234" s="167">
        <f t="shared" si="499"/>
        <v>0</v>
      </c>
      <c r="BO234" s="167">
        <f t="shared" si="499"/>
        <v>0</v>
      </c>
      <c r="BP234" s="167">
        <f t="shared" si="499"/>
        <v>0</v>
      </c>
      <c r="BQ234" s="167">
        <f t="shared" si="499"/>
        <v>0</v>
      </c>
      <c r="BR234" s="167">
        <f t="shared" si="499"/>
        <v>0</v>
      </c>
      <c r="BS234" s="167">
        <f t="shared" si="499"/>
        <v>0</v>
      </c>
      <c r="BT234" s="167">
        <f t="shared" si="499"/>
        <v>0</v>
      </c>
      <c r="BU234" s="167">
        <f t="shared" si="499"/>
        <v>0</v>
      </c>
      <c r="BV234" s="167">
        <f t="shared" si="499"/>
        <v>0</v>
      </c>
      <c r="BW234" s="167">
        <f t="shared" si="499"/>
        <v>0</v>
      </c>
      <c r="BX234" s="167">
        <f t="shared" si="499"/>
        <v>0</v>
      </c>
      <c r="BY234" s="167">
        <f t="shared" si="499"/>
        <v>0</v>
      </c>
      <c r="BZ234" s="167">
        <f t="shared" si="499"/>
        <v>0</v>
      </c>
      <c r="CA234" s="167">
        <f t="shared" si="499"/>
        <v>0</v>
      </c>
      <c r="CB234" s="167">
        <f t="shared" si="499"/>
        <v>0</v>
      </c>
      <c r="CC234" s="167">
        <f t="shared" si="499"/>
        <v>0</v>
      </c>
      <c r="CD234" s="167">
        <f t="shared" si="499"/>
        <v>0</v>
      </c>
      <c r="CE234" s="167">
        <f t="shared" si="499"/>
        <v>0</v>
      </c>
      <c r="CF234" s="167">
        <f t="shared" si="499"/>
        <v>0</v>
      </c>
      <c r="CG234" s="167">
        <f t="shared" si="499"/>
        <v>0</v>
      </c>
      <c r="CH234" s="167">
        <f t="shared" si="499"/>
        <v>0</v>
      </c>
      <c r="CI234" s="167">
        <f t="shared" si="499"/>
        <v>0</v>
      </c>
      <c r="CJ234" s="167">
        <f t="shared" si="499"/>
        <v>0</v>
      </c>
      <c r="CK234" s="167">
        <f t="shared" si="499"/>
        <v>0</v>
      </c>
      <c r="CL234" s="167">
        <f t="shared" si="499"/>
        <v>0</v>
      </c>
      <c r="CM234" s="167">
        <f t="shared" si="499"/>
        <v>0</v>
      </c>
      <c r="CN234" s="167">
        <f t="shared" si="499"/>
        <v>0</v>
      </c>
      <c r="CO234" s="167">
        <f t="shared" ref="CO234:EJ234" si="500">SUM(CO235:CO237)</f>
        <v>0</v>
      </c>
      <c r="CP234" s="167">
        <f t="shared" si="500"/>
        <v>0</v>
      </c>
      <c r="CQ234" s="167">
        <f t="shared" si="500"/>
        <v>0</v>
      </c>
      <c r="CR234" s="167">
        <f t="shared" si="500"/>
        <v>0</v>
      </c>
      <c r="CS234" s="167">
        <f t="shared" si="500"/>
        <v>0</v>
      </c>
      <c r="CT234" s="167">
        <f t="shared" si="500"/>
        <v>0</v>
      </c>
      <c r="CU234" s="167">
        <f t="shared" si="500"/>
        <v>0</v>
      </c>
      <c r="CV234" s="167">
        <f t="shared" si="500"/>
        <v>0</v>
      </c>
      <c r="CW234" s="167">
        <f t="shared" si="500"/>
        <v>0</v>
      </c>
      <c r="CX234" s="167">
        <f t="shared" si="500"/>
        <v>0</v>
      </c>
      <c r="CY234" s="167">
        <f t="shared" si="500"/>
        <v>0</v>
      </c>
      <c r="CZ234" s="167">
        <f t="shared" si="500"/>
        <v>0</v>
      </c>
      <c r="DA234" s="167">
        <f t="shared" si="500"/>
        <v>0</v>
      </c>
      <c r="DB234" s="167">
        <f t="shared" si="500"/>
        <v>0</v>
      </c>
      <c r="DC234" s="167">
        <f t="shared" si="500"/>
        <v>0</v>
      </c>
      <c r="DD234" s="167">
        <f t="shared" si="500"/>
        <v>0</v>
      </c>
      <c r="DE234" s="167">
        <f t="shared" si="500"/>
        <v>0</v>
      </c>
      <c r="DF234" s="167">
        <f t="shared" si="500"/>
        <v>0</v>
      </c>
      <c r="DG234" s="167">
        <f t="shared" si="500"/>
        <v>0</v>
      </c>
      <c r="DH234" s="167">
        <f t="shared" si="500"/>
        <v>0</v>
      </c>
      <c r="DI234" s="167">
        <f t="shared" si="500"/>
        <v>0</v>
      </c>
      <c r="DJ234" s="167">
        <f t="shared" si="500"/>
        <v>0</v>
      </c>
      <c r="DK234" s="167">
        <f t="shared" si="500"/>
        <v>0</v>
      </c>
      <c r="DL234" s="167">
        <f t="shared" si="500"/>
        <v>0</v>
      </c>
      <c r="DM234" s="167">
        <f t="shared" si="500"/>
        <v>0</v>
      </c>
      <c r="DN234" s="167">
        <f t="shared" si="500"/>
        <v>0</v>
      </c>
      <c r="DO234" s="167">
        <f t="shared" si="500"/>
        <v>0</v>
      </c>
      <c r="DP234" s="167">
        <f t="shared" si="500"/>
        <v>0</v>
      </c>
      <c r="DQ234" s="167">
        <f t="shared" si="500"/>
        <v>0</v>
      </c>
      <c r="DR234" s="167">
        <f t="shared" si="500"/>
        <v>0</v>
      </c>
      <c r="DS234" s="167">
        <f t="shared" si="500"/>
        <v>0</v>
      </c>
      <c r="DT234" s="167">
        <f t="shared" si="500"/>
        <v>0</v>
      </c>
      <c r="DU234" s="167">
        <f t="shared" si="500"/>
        <v>0</v>
      </c>
      <c r="DV234" s="167">
        <f t="shared" si="500"/>
        <v>0</v>
      </c>
      <c r="DW234" s="167">
        <f t="shared" si="500"/>
        <v>0</v>
      </c>
      <c r="DX234" s="167">
        <f t="shared" si="500"/>
        <v>0</v>
      </c>
      <c r="DY234" s="167">
        <f t="shared" si="500"/>
        <v>0</v>
      </c>
      <c r="DZ234" s="167">
        <f t="shared" si="500"/>
        <v>0</v>
      </c>
      <c r="EA234" s="167">
        <f t="shared" si="500"/>
        <v>0</v>
      </c>
      <c r="EB234" s="167">
        <f t="shared" si="500"/>
        <v>0</v>
      </c>
      <c r="EC234" s="167">
        <f t="shared" si="500"/>
        <v>0</v>
      </c>
      <c r="ED234" s="167">
        <f t="shared" si="500"/>
        <v>0</v>
      </c>
      <c r="EE234" s="167">
        <f t="shared" si="500"/>
        <v>0</v>
      </c>
      <c r="EF234" s="167">
        <f t="shared" si="500"/>
        <v>0</v>
      </c>
      <c r="EG234" s="167"/>
      <c r="EH234" s="167"/>
      <c r="EI234" s="167">
        <f t="shared" si="500"/>
        <v>0</v>
      </c>
      <c r="EJ234" s="167">
        <f t="shared" si="500"/>
        <v>0</v>
      </c>
    </row>
    <row r="235" spans="1:140" s="3" customFormat="1" ht="45" hidden="1" customHeight="1" x14ac:dyDescent="0.25">
      <c r="A235" s="95"/>
      <c r="B235" s="132">
        <v>155</v>
      </c>
      <c r="C235" s="96" t="s">
        <v>629</v>
      </c>
      <c r="D235" s="184" t="s">
        <v>630</v>
      </c>
      <c r="E235" s="98">
        <v>16026</v>
      </c>
      <c r="F235" s="98">
        <v>16828</v>
      </c>
      <c r="G235" s="99">
        <v>0.88</v>
      </c>
      <c r="H235" s="100"/>
      <c r="I235" s="101">
        <v>1</v>
      </c>
      <c r="J235" s="102"/>
      <c r="K235" s="150">
        <v>1.4</v>
      </c>
      <c r="L235" s="150">
        <v>1.68</v>
      </c>
      <c r="M235" s="150">
        <v>2.23</v>
      </c>
      <c r="N235" s="153">
        <v>2.57</v>
      </c>
      <c r="O235" s="104"/>
      <c r="P235" s="105">
        <f>(O235/12*2*$E235*$G235*$I235*$K235*P$10)+(O235/12*10*$F235*$G235*$I235*$K235*P$10)</f>
        <v>0</v>
      </c>
      <c r="Q235" s="154"/>
      <c r="R235" s="105">
        <f>(Q235/12*2*$E235*$G235*$I235*$K235*R$10)+(Q235/12*10*$F235*$G235*$I235*$K235*R$10)</f>
        <v>0</v>
      </c>
      <c r="S235" s="106"/>
      <c r="T235" s="105">
        <f>(S235/12*2*$E235*$G235*$I235*$K235*T$10)+(S235/12*10*$F235*$G235*$I235*$K235*T$10)</f>
        <v>0</v>
      </c>
      <c r="U235" s="104"/>
      <c r="V235" s="105">
        <f>(U235/12*2*$E235*$G235*$I235*$K235*V$10)+(U235/12*10*$F235*$G235*$I235*$K235*V$10)</f>
        <v>0</v>
      </c>
      <c r="W235" s="104"/>
      <c r="X235" s="105">
        <f>(W235/12*2*$E235*$G235*$I235*$K235*X$10)+(W235/12*10*$F235*$G235*$I235*$K235*X$10)</f>
        <v>0</v>
      </c>
      <c r="Y235" s="104"/>
      <c r="Z235" s="105">
        <f>(Y235/12*2*$E235*$G235*$I235*$K235*Z$10)+(Y235/12*10*$F235*$G235*$I235*$K235*Z$10)</f>
        <v>0</v>
      </c>
      <c r="AA235" s="106"/>
      <c r="AB235" s="105">
        <f>(AA235/12*2*$E235*$G235*$I235*$K235*AB$10)+(AA235/12*10*$F235*$G235*$I235*$K235*AB$10)</f>
        <v>0</v>
      </c>
      <c r="AC235" s="106"/>
      <c r="AD235" s="105">
        <f>(AC235/12*2*$E235*$G235*$I235*$K235*AD$10)+(AC235/12*10*$F235*$G235*$I235*$K235*AD$10)</f>
        <v>0</v>
      </c>
      <c r="AE235" s="106"/>
      <c r="AF235" s="106">
        <f>SUM(AE235/12*2*$E235*$G235*$I235*$L235*$AF$10)+(AE235/12*10*$F235*$G235*$I235*$L235*$AF$10)</f>
        <v>0</v>
      </c>
      <c r="AG235" s="106">
        <v>0</v>
      </c>
      <c r="AH235" s="107">
        <f>SUM(AG235/12*2*$E235*$G235*$I235*$L235*$AH$10)+(AG235/12*10*$F235*$G235*$I235*$L235*$AH$10)</f>
        <v>0</v>
      </c>
      <c r="AI235" s="104"/>
      <c r="AJ235" s="105">
        <f>(AI235/12*2*$E235*$G235*$I235*$K235*AJ$10)+(AI235/12*10*$F235*$G235*$I235*$K235*AJ$10)</f>
        <v>0</v>
      </c>
      <c r="AK235" s="104">
        <v>0</v>
      </c>
      <c r="AL235" s="105">
        <f>(AK235/12*2*$E235*$G235*$I235*$K235*AL$10)+(AK235/12*10*$F235*$G235*$I235*$K235*AL$10)</f>
        <v>0</v>
      </c>
      <c r="AM235" s="104"/>
      <c r="AN235" s="105">
        <f>(AM235/12*2*$E235*$G235*$I235*$K235*AN$10)+(AM235/12*10*$F235*$G235*$I235*$K235*AN$10)</f>
        <v>0</v>
      </c>
      <c r="AO235" s="104"/>
      <c r="AP235" s="105">
        <f>(AO235/12*2*$E235*$G235*$I235*$K235*AP$10)+(AO235/12*10*$F235*$G235*$I235*$K235*AP$10)</f>
        <v>0</v>
      </c>
      <c r="AQ235" s="104"/>
      <c r="AR235" s="105">
        <f>(AQ235/12*2*$E235*$G235*$I235*$K235*AR$10)+(AQ235/12*10*$F235*$G235*$I235*$K235*AR$10)</f>
        <v>0</v>
      </c>
      <c r="AS235" s="104"/>
      <c r="AT235" s="105">
        <f>(AS235/12*2*$E235*$G235*$I235*$K235*AT$10)+(AS235/12*10*$F235*$G235*$I235*$K235*AT$10)</f>
        <v>0</v>
      </c>
      <c r="AU235" s="104"/>
      <c r="AV235" s="105">
        <f>(AU235/12*2*$E235*$G235*$I235*$K235*AV$10)+(AU235/12*10*$F235*$G235*$I235*$K235*AV$10)</f>
        <v>0</v>
      </c>
      <c r="AW235" s="104"/>
      <c r="AX235" s="105">
        <f>(AW235/12*2*$E235*$G235*$I235*$K235*AX$10)+(AW235/12*10*$F235*$G235*$I235*$K235*AX$10)</f>
        <v>0</v>
      </c>
      <c r="AY235" s="104"/>
      <c r="AZ235" s="105">
        <f>(AY235/12*2*$E235*$G235*$I235*$K235*AZ$10)+(AY235/12*10*$F235*$G235*$I235*$K235*AZ$10)</f>
        <v>0</v>
      </c>
      <c r="BA235" s="104"/>
      <c r="BB235" s="105">
        <f>(BA235/12*2*$E235*$G235*$I235*$K235*BB$10)+(BA235/12*10*$F235*$G235*$I235*$K235*BB$10)</f>
        <v>0</v>
      </c>
      <c r="BC235" s="104"/>
      <c r="BD235" s="105">
        <f>(BC235/12*2*$E235*$G235*$I235*$K235*BD$10)+(BC235/12*10*$F235*$G235*$I235*$K235*BD$10)</f>
        <v>0</v>
      </c>
      <c r="BE235" s="104"/>
      <c r="BF235" s="105">
        <f>(BE235/12*2*$E235*$G235*$I235*$K235*BF$10)+(BE235/12*10*$F235*$G235*$I235*$K235*BF$10)</f>
        <v>0</v>
      </c>
      <c r="BG235" s="104"/>
      <c r="BH235" s="105">
        <f>(BG235/12*2*$E235*$G235*$I235*$K235*BH$10)+(BG235/12*10*$F235*$G235*$I235*$K235*BH$10)</f>
        <v>0</v>
      </c>
      <c r="BI235" s="104"/>
      <c r="BJ235" s="105">
        <f>(BI235/12*2*$E235*$G235*$I235*$K235*BJ$10)+(BI235/12*10*$F235*$G235*$I235*$K235*BJ$10)</f>
        <v>0</v>
      </c>
      <c r="BK235" s="104"/>
      <c r="BL235" s="105">
        <f>(BK235/12*2*$E235*$G235*$I235*$K235*BL$10)+(BK235/12*10*$F235*$G235*$I235*$K235*BL$10)</f>
        <v>0</v>
      </c>
      <c r="BM235" s="104"/>
      <c r="BN235" s="105">
        <f>(BM235/12*2*$E235*$G235*$I235*$K235*BN$10)+(BM235/12*10*$F235*$G235*$I235*$K235*BN$10)</f>
        <v>0</v>
      </c>
      <c r="BO235" s="109"/>
      <c r="BP235" s="105">
        <f>(BO235/12*2*$E235*$G235*$I235*$K235*BP$10)+(BO235/12*10*$F235*$G235*$I235*$K235*BP$10)</f>
        <v>0</v>
      </c>
      <c r="BQ235" s="104"/>
      <c r="BR235" s="105">
        <f>(BQ235/12*2*$E235*$G235*$I235*$K235*BR$10)+(BQ235/12*10*$F235*$G235*$I235*$K235*BR$10)</f>
        <v>0</v>
      </c>
      <c r="BS235" s="106">
        <v>0</v>
      </c>
      <c r="BT235" s="105">
        <f>(BS235/12*2*$E235*$G235*$I235*$K235*BT$10)+(BS235/12*10*$F235*$G235*$I235*$K235*BT$10)</f>
        <v>0</v>
      </c>
      <c r="BU235" s="104"/>
      <c r="BV235" s="105">
        <f>(BU235/12*2*$E235*$G235*$I235*$K235*BV$10)+(BU235/12*10*$F235*$G235*$I235*$K235*BV$10)</f>
        <v>0</v>
      </c>
      <c r="BW235" s="104"/>
      <c r="BX235" s="105">
        <f>(BW235/12*2*$E235*$G235*$I235*$K235*BX$10)+(BW235/12*10*$F235*$G235*$I235*$K235*BX$10)</f>
        <v>0</v>
      </c>
      <c r="BY235" s="104"/>
      <c r="BZ235" s="105">
        <f>(BY235/12*2*$E235*$G235*$I235*$K235*BZ$10)+(BY235/12*10*$F235*$G235*$I235*$K235*BZ$10)</f>
        <v>0</v>
      </c>
      <c r="CA235" s="104"/>
      <c r="CB235" s="105">
        <f>(CA235/12*2*$E235*$G235*$I235*$K235*CB$10)+(CA235/12*10*$F235*$G235*$I235*$K235*CB$10)</f>
        <v>0</v>
      </c>
      <c r="CC235" s="106"/>
      <c r="CD235" s="107">
        <f>SUM(CC235/12*2*$E235*$G235*$I235*$L235*CD$10)+(CC235/12*10*$F235*$G235*$I235*$L235*$CD$10)</f>
        <v>0</v>
      </c>
      <c r="CE235" s="104"/>
      <c r="CF235" s="107">
        <f>SUM(CE235/12*2*$E235*$G235*$I235*$L235*CF$10)+(CE235/12*10*$F235*$G235*$I235*$L235*CF$10)</f>
        <v>0</v>
      </c>
      <c r="CG235" s="106"/>
      <c r="CH235" s="107">
        <f>SUM(CG235/12*2*$E235*$G235*$I235*$L235*CH$10)+(CG235/12*10*$F235*$G235*$I235*$L235*CH$10)</f>
        <v>0</v>
      </c>
      <c r="CI235" s="106"/>
      <c r="CJ235" s="107">
        <f>SUM(CI235/12*2*$E235*$G235*$I235*$L235*CJ$10)+(CI235/12*10*$F235*$G235*$I235*$L235*CJ$10)</f>
        <v>0</v>
      </c>
      <c r="CK235" s="106"/>
      <c r="CL235" s="107">
        <f>SUM(CK235/12*2*$E235*$G235*$I235*$L235*CL$10)+(CK235/12*10*$F235*$G235*$I235*$L235*CL$10)</f>
        <v>0</v>
      </c>
      <c r="CM235" s="104"/>
      <c r="CN235" s="107">
        <f>SUM(CM235/12*2*$E235*$G235*$I235*$L235*CN$10)+(CM235/12*10*$F235*$G235*$I235*$L235*CN$10)</f>
        <v>0</v>
      </c>
      <c r="CO235" s="104"/>
      <c r="CP235" s="107">
        <f>SUM(CO235/12*2*$E235*$G235*$I235*$L235*CP$10)+(CO235/12*10*$F235*$G235*$I235*$L235*CP$10)</f>
        <v>0</v>
      </c>
      <c r="CQ235" s="106"/>
      <c r="CR235" s="107">
        <f>SUM(CQ235/12*2*$E235*$G235*$I235*$L235*CR$10)+(CQ235/12*10*$F235*$G235*$I235*$L235*CR$10)</f>
        <v>0</v>
      </c>
      <c r="CS235" s="104"/>
      <c r="CT235" s="107">
        <f>SUM(CS235/12*2*$E235*$G235*$I235*$L235*CT$10)+(CS235/12*10*$F235*$G235*$I235*$L235*CT$10)</f>
        <v>0</v>
      </c>
      <c r="CU235" s="104"/>
      <c r="CV235" s="107">
        <f>SUM(CU235/12*2*$E235*$G235*$I235*$L235*CV$10)+(CU235/12*10*$F235*$G235*$I235*$L235*CV$10)</f>
        <v>0</v>
      </c>
      <c r="CW235" s="104"/>
      <c r="CX235" s="107">
        <f>SUM(CW235/12*2*$E235*$G235*$I235*$L235*CX$10)+(CW235/12*10*$F235*$G235*$I235*$L235*CX$10)</f>
        <v>0</v>
      </c>
      <c r="CY235" s="104"/>
      <c r="CZ235" s="107">
        <f>SUM(CY235/12*2*$E235*$G235*$I235*$L235*CZ$10)+(CY235/12*10*$F235*$G235*$I235*$L235*CZ$10)</f>
        <v>0</v>
      </c>
      <c r="DA235" s="104"/>
      <c r="DB235" s="107">
        <f>SUM(DA235/12*2*$E235*$G235*$I235*$L235*DB$10)+(DA235/12*10*$F235*$G235*$I235*$L235*DB$10)</f>
        <v>0</v>
      </c>
      <c r="DC235" s="104"/>
      <c r="DD235" s="107">
        <f>SUM(DC235/12*2*$E235*$G235*$I235*$L235*DD$10)+(DC235/12*10*$F235*$G235*$I235*$L235*DD$10)</f>
        <v>0</v>
      </c>
      <c r="DE235" s="104"/>
      <c r="DF235" s="106">
        <f>SUM(DE235/12*2*$E235*$G235*$I235*$L235*DF$10)+(DE235/12*10*$F235*$G235*$I235*$L235*DF$10)</f>
        <v>0</v>
      </c>
      <c r="DG235" s="104"/>
      <c r="DH235" s="107">
        <f>SUM(DG235/12*2*$E235*$G235*$I235*$L235*DH$10)+(DG235/12*10*$F235*$G235*$I235*$L235*DH$10)</f>
        <v>0</v>
      </c>
      <c r="DI235" s="104"/>
      <c r="DJ235" s="107">
        <f>SUM(DI235/12*2*$E235*$G235*$I235*$M235*DJ$10)+(DI235/12*10*$F235*$G235*$I235*$M235*DJ$10)</f>
        <v>0</v>
      </c>
      <c r="DK235" s="104"/>
      <c r="DL235" s="107">
        <f>SUM(DK235/12*2*$E235*$G235*$I235*$N235*DL$10)+(DK235/12*10*$F235*$G235*$I235*$N235*DL$10)</f>
        <v>0</v>
      </c>
      <c r="DM235" s="104"/>
      <c r="DN235" s="105">
        <f>(DM235/12*2*$E235*$G235*$I235*$K235*DN$10)+(DM235/12*10*$F235*$G235*$I235*$K235*DN$10)</f>
        <v>0</v>
      </c>
      <c r="DO235" s="104"/>
      <c r="DP235" s="105">
        <f>(DO235/12*2*$E235*$G235*$I235*$K235*DP$10)+(DO235/12*10*$F235*$G235*$I235*$K235*DP$10)</f>
        <v>0</v>
      </c>
      <c r="DQ235" s="104"/>
      <c r="DR235" s="107">
        <f>SUM(DQ235/12*2*$E235*$G235*$I235)+(DQ235/12*10*$F235*$G235*$I235)</f>
        <v>0</v>
      </c>
      <c r="DS235" s="104"/>
      <c r="DT235" s="106"/>
      <c r="DU235" s="104"/>
      <c r="DV235" s="105">
        <f>(DU235/12*2*$E235*$G235*$I235*$K235*DV$10)+(DU235/12*10*$F235*$G235*$I235*$K235*DV$10)</f>
        <v>0</v>
      </c>
      <c r="DW235" s="104"/>
      <c r="DX235" s="105">
        <f>(DW235/12*2*$E235*$G235*$I235*$K235*DX$10)+(DW235/12*10*$F235*$G235*$I235*$K235*DX$10)</f>
        <v>0</v>
      </c>
      <c r="DY235" s="104"/>
      <c r="DZ235" s="106"/>
      <c r="EA235" s="110"/>
      <c r="EB235" s="110"/>
      <c r="EC235" s="125"/>
      <c r="ED235" s="106"/>
      <c r="EE235" s="125"/>
      <c r="EF235" s="125"/>
      <c r="EG235" s="125"/>
      <c r="EH235" s="111">
        <f>(EG235/12*2*$E235*$G235*$I235*$K235)+(EG235/12*10*$F235*$G235*$I235*$K235)</f>
        <v>0</v>
      </c>
      <c r="EI235" s="112">
        <f t="shared" ref="EI235:EJ237" si="501">SUM(O235,Q235,S235,U235,W235,Y235,AA235,AC235,AE235,AG235,AI235,AK235,AM235,AO235,AQ235,AS235,AU235,AW235,AY235,BA235,BC235,BE235,BG235,BI235,BK235,BM235,BO235,BQ235,BS235,BU235,BW235,BY235,CA235,CC235,CE235,CG235,CI235,CK235,CM235,CO235,CQ235,CS235,CU235,CW235,CY235,DA235,DC235,DE235,DG235,DI235,DK235,DM235,DO235,DQ235,DS235,DU235,DW235,DY235,EA235,EC235,EE235)</f>
        <v>0</v>
      </c>
      <c r="EJ235" s="112">
        <f t="shared" si="501"/>
        <v>0</v>
      </c>
    </row>
    <row r="236" spans="1:140" s="3" customFormat="1" ht="30" hidden="1" customHeight="1" x14ac:dyDescent="0.25">
      <c r="A236" s="95"/>
      <c r="B236" s="132">
        <v>156</v>
      </c>
      <c r="C236" s="96" t="s">
        <v>631</v>
      </c>
      <c r="D236" s="184" t="s">
        <v>632</v>
      </c>
      <c r="E236" s="98">
        <v>16026</v>
      </c>
      <c r="F236" s="98">
        <v>16828</v>
      </c>
      <c r="G236" s="99">
        <v>0.92</v>
      </c>
      <c r="H236" s="100"/>
      <c r="I236" s="101">
        <v>1</v>
      </c>
      <c r="J236" s="102"/>
      <c r="K236" s="150">
        <v>1.4</v>
      </c>
      <c r="L236" s="150">
        <v>1.68</v>
      </c>
      <c r="M236" s="150">
        <v>2.23</v>
      </c>
      <c r="N236" s="153">
        <v>2.57</v>
      </c>
      <c r="O236" s="104"/>
      <c r="P236" s="105">
        <f>(O236/12*2*$E236*$G236*$I236*$K236*P$10)+(O236/12*10*$F236*$G236*$I236*$K236*P$10)</f>
        <v>0</v>
      </c>
      <c r="Q236" s="154"/>
      <c r="R236" s="105">
        <f>(Q236/12*2*$E236*$G236*$I236*$K236*R$10)+(Q236/12*10*$F236*$G236*$I236*$K236*R$10)</f>
        <v>0</v>
      </c>
      <c r="S236" s="106"/>
      <c r="T236" s="105">
        <f>(S236/12*2*$E236*$G236*$I236*$K236*T$10)+(S236/12*10*$F236*$G236*$I236*$K236*T$10)</f>
        <v>0</v>
      </c>
      <c r="U236" s="104"/>
      <c r="V236" s="105">
        <f>(U236/12*2*$E236*$G236*$I236*$K236*V$10)+(U236/12*10*$F236*$G236*$I236*$K236*V$10)</f>
        <v>0</v>
      </c>
      <c r="W236" s="104"/>
      <c r="X236" s="105">
        <f>(W236/12*2*$E236*$G236*$I236*$K236*X$10)+(W236/12*10*$F236*$G236*$I236*$K236*X$10)</f>
        <v>0</v>
      </c>
      <c r="Y236" s="104"/>
      <c r="Z236" s="105">
        <f>(Y236/12*2*$E236*$G236*$I236*$K236*Z$10)+(Y236/12*10*$F236*$G236*$I236*$K236*Z$10)</f>
        <v>0</v>
      </c>
      <c r="AA236" s="106"/>
      <c r="AB236" s="105">
        <f>(AA236/12*2*$E236*$G236*$I236*$K236*AB$10)+(AA236/12*10*$F236*$G236*$I236*$K236*AB$10)</f>
        <v>0</v>
      </c>
      <c r="AC236" s="106"/>
      <c r="AD236" s="105">
        <f>(AC236/12*2*$E236*$G236*$I236*$K236*AD$10)+(AC236/12*10*$F236*$G236*$I236*$K236*AD$10)</f>
        <v>0</v>
      </c>
      <c r="AE236" s="106"/>
      <c r="AF236" s="106">
        <f>SUM(AE236/12*2*$E236*$G236*$I236*$L236*$AF$10)+(AE236/12*10*$F236*$G236*$I236*$L236*$AF$10)</f>
        <v>0</v>
      </c>
      <c r="AG236" s="106"/>
      <c r="AH236" s="107">
        <f>SUM(AG236/12*2*$E236*$G236*$I236*$L236*$AH$10)+(AG236/12*10*$F236*$G236*$I236*$L236*$AH$10)</f>
        <v>0</v>
      </c>
      <c r="AI236" s="104"/>
      <c r="AJ236" s="105">
        <f>(AI236/12*2*$E236*$G236*$I236*$K236*AJ$10)+(AI236/12*10*$F236*$G236*$I236*$K236*AJ$10)</f>
        <v>0</v>
      </c>
      <c r="AK236" s="104"/>
      <c r="AL236" s="105">
        <f>(AK236/12*2*$E236*$G236*$I236*$K236*AL$10)+(AK236/12*10*$F236*$G236*$I236*$K236*AL$10)</f>
        <v>0</v>
      </c>
      <c r="AM236" s="104"/>
      <c r="AN236" s="105">
        <f>(AM236/12*2*$E236*$G236*$I236*$K236*AN$10)+(AM236/12*10*$F236*$G236*$I236*$K236*AN$10)</f>
        <v>0</v>
      </c>
      <c r="AO236" s="104"/>
      <c r="AP236" s="105">
        <f>(AO236/12*2*$E236*$G236*$I236*$K236*AP$10)+(AO236/12*10*$F236*$G236*$I236*$K236*AP$10)</f>
        <v>0</v>
      </c>
      <c r="AQ236" s="104"/>
      <c r="AR236" s="105">
        <f>(AQ236/12*2*$E236*$G236*$I236*$K236*AR$10)+(AQ236/12*10*$F236*$G236*$I236*$K236*AR$10)</f>
        <v>0</v>
      </c>
      <c r="AS236" s="104"/>
      <c r="AT236" s="105">
        <f>(AS236/12*2*$E236*$G236*$I236*$K236*AT$10)+(AS236/12*10*$F236*$G236*$I236*$K236*AT$10)</f>
        <v>0</v>
      </c>
      <c r="AU236" s="104"/>
      <c r="AV236" s="105">
        <f>(AU236/12*2*$E236*$G236*$I236*$K236*AV$10)+(AU236/12*10*$F236*$G236*$I236*$K236*AV$10)</f>
        <v>0</v>
      </c>
      <c r="AW236" s="104"/>
      <c r="AX236" s="105">
        <f>(AW236/12*2*$E236*$G236*$I236*$K236*AX$10)+(AW236/12*10*$F236*$G236*$I236*$K236*AX$10)</f>
        <v>0</v>
      </c>
      <c r="AY236" s="104"/>
      <c r="AZ236" s="105">
        <f>(AY236/12*2*$E236*$G236*$I236*$K236*AZ$10)+(AY236/12*10*$F236*$G236*$I236*$K236*AZ$10)</f>
        <v>0</v>
      </c>
      <c r="BA236" s="104"/>
      <c r="BB236" s="105">
        <f>(BA236/12*2*$E236*$G236*$I236*$K236*BB$10)+(BA236/12*10*$F236*$G236*$I236*$K236*BB$10)</f>
        <v>0</v>
      </c>
      <c r="BC236" s="104"/>
      <c r="BD236" s="105">
        <f>(BC236/12*2*$E236*$G236*$I236*$K236*BD$10)+(BC236/12*10*$F236*$G236*$I236*$K236*BD$10)</f>
        <v>0</v>
      </c>
      <c r="BE236" s="104"/>
      <c r="BF236" s="105">
        <f>(BE236/12*2*$E236*$G236*$I236*$K236*BF$10)+(BE236/12*10*$F236*$G236*$I236*$K236*BF$10)</f>
        <v>0</v>
      </c>
      <c r="BG236" s="104"/>
      <c r="BH236" s="105">
        <f>(BG236/12*2*$E236*$G236*$I236*$K236*BH$10)+(BG236/12*10*$F236*$G236*$I236*$K236*BH$10)</f>
        <v>0</v>
      </c>
      <c r="BI236" s="104"/>
      <c r="BJ236" s="105">
        <f>(BI236/12*2*$E236*$G236*$I236*$K236*BJ$10)+(BI236/12*10*$F236*$G236*$I236*$K236*BJ$10)</f>
        <v>0</v>
      </c>
      <c r="BK236" s="104"/>
      <c r="BL236" s="105">
        <f>(BK236/12*2*$E236*$G236*$I236*$K236*BL$10)+(BK236/12*10*$F236*$G236*$I236*$K236*BL$10)</f>
        <v>0</v>
      </c>
      <c r="BM236" s="104"/>
      <c r="BN236" s="105">
        <f>(BM236/12*2*$E236*$G236*$I236*$K236*BN$10)+(BM236/12*10*$F236*$G236*$I236*$K236*BN$10)</f>
        <v>0</v>
      </c>
      <c r="BO236" s="109"/>
      <c r="BP236" s="105">
        <f>(BO236/12*2*$E236*$G236*$I236*$K236*BP$10)+(BO236/12*10*$F236*$G236*$I236*$K236*BP$10)</f>
        <v>0</v>
      </c>
      <c r="BQ236" s="104"/>
      <c r="BR236" s="105">
        <f>(BQ236/12*2*$E236*$G236*$I236*$K236*BR$10)+(BQ236/12*10*$F236*$G236*$I236*$K236*BR$10)</f>
        <v>0</v>
      </c>
      <c r="BS236" s="106"/>
      <c r="BT236" s="105">
        <f>(BS236/12*2*$E236*$G236*$I236*$K236*BT$10)+(BS236/12*10*$F236*$G236*$I236*$K236*BT$10)</f>
        <v>0</v>
      </c>
      <c r="BU236" s="104"/>
      <c r="BV236" s="105">
        <f>(BU236/12*2*$E236*$G236*$I236*$K236*BV$10)+(BU236/12*10*$F236*$G236*$I236*$K236*BV$10)</f>
        <v>0</v>
      </c>
      <c r="BW236" s="104"/>
      <c r="BX236" s="105">
        <f>(BW236/12*2*$E236*$G236*$I236*$K236*BX$10)+(BW236/12*10*$F236*$G236*$I236*$K236*BX$10)</f>
        <v>0</v>
      </c>
      <c r="BY236" s="104"/>
      <c r="BZ236" s="105">
        <f>(BY236/12*2*$E236*$G236*$I236*$K236*BZ$10)+(BY236/12*10*$F236*$G236*$I236*$K236*BZ$10)</f>
        <v>0</v>
      </c>
      <c r="CA236" s="104"/>
      <c r="CB236" s="105">
        <f>(CA236/12*2*$E236*$G236*$I236*$K236*CB$10)+(CA236/12*10*$F236*$G236*$I236*$K236*CB$10)</f>
        <v>0</v>
      </c>
      <c r="CC236" s="106"/>
      <c r="CD236" s="107">
        <f>SUM(CC236/12*2*$E236*$G236*$I236*$L236*CD$10)+(CC236/12*10*$F236*$G236*$I236*$L236*$CD$10)</f>
        <v>0</v>
      </c>
      <c r="CE236" s="104"/>
      <c r="CF236" s="107">
        <f>SUM(CE236/12*2*$E236*$G236*$I236*$L236*CF$10)+(CE236/12*10*$F236*$G236*$I236*$L236*CF$10)</f>
        <v>0</v>
      </c>
      <c r="CG236" s="106"/>
      <c r="CH236" s="107">
        <f>SUM(CG236/12*2*$E236*$G236*$I236*$L236*CH$10)+(CG236/12*10*$F236*$G236*$I236*$L236*CH$10)</f>
        <v>0</v>
      </c>
      <c r="CI236" s="106"/>
      <c r="CJ236" s="107">
        <f>SUM(CI236/12*2*$E236*$G236*$I236*$L236*CJ$10)+(CI236/12*10*$F236*$G236*$I236*$L236*CJ$10)</f>
        <v>0</v>
      </c>
      <c r="CK236" s="106"/>
      <c r="CL236" s="107">
        <f>SUM(CK236/12*2*$E236*$G236*$I236*$L236*CL$10)+(CK236/12*10*$F236*$G236*$I236*$L236*CL$10)</f>
        <v>0</v>
      </c>
      <c r="CM236" s="104"/>
      <c r="CN236" s="107">
        <f>SUM(CM236/12*2*$E236*$G236*$I236*$L236*CN$10)+(CM236/12*10*$F236*$G236*$I236*$L236*CN$10)</f>
        <v>0</v>
      </c>
      <c r="CO236" s="104"/>
      <c r="CP236" s="107">
        <f>SUM(CO236/12*2*$E236*$G236*$I236*$L236*CP$10)+(CO236/12*10*$F236*$G236*$I236*$L236*CP$10)</f>
        <v>0</v>
      </c>
      <c r="CQ236" s="106"/>
      <c r="CR236" s="107">
        <f>SUM(CQ236/12*2*$E236*$G236*$I236*$L236*CR$10)+(CQ236/12*10*$F236*$G236*$I236*$L236*CR$10)</f>
        <v>0</v>
      </c>
      <c r="CS236" s="104"/>
      <c r="CT236" s="107">
        <f>SUM(CS236/12*2*$E236*$G236*$I236*$L236*CT$10)+(CS236/12*10*$F236*$G236*$I236*$L236*CT$10)</f>
        <v>0</v>
      </c>
      <c r="CU236" s="104"/>
      <c r="CV236" s="107">
        <f>SUM(CU236/12*2*$E236*$G236*$I236*$L236*CV$10)+(CU236/12*10*$F236*$G236*$I236*$L236*CV$10)</f>
        <v>0</v>
      </c>
      <c r="CW236" s="104"/>
      <c r="CX236" s="107">
        <f>SUM(CW236/12*2*$E236*$G236*$I236*$L236*CX$10)+(CW236/12*10*$F236*$G236*$I236*$L236*CX$10)</f>
        <v>0</v>
      </c>
      <c r="CY236" s="104"/>
      <c r="CZ236" s="107">
        <f>SUM(CY236/12*2*$E236*$G236*$I236*$L236*CZ$10)+(CY236/12*10*$F236*$G236*$I236*$L236*CZ$10)</f>
        <v>0</v>
      </c>
      <c r="DA236" s="104"/>
      <c r="DB236" s="107">
        <f>SUM(DA236/12*2*$E236*$G236*$I236*$L236*DB$10)+(DA236/12*10*$F236*$G236*$I236*$L236*DB$10)</f>
        <v>0</v>
      </c>
      <c r="DC236" s="104"/>
      <c r="DD236" s="107">
        <f>SUM(DC236/12*2*$E236*$G236*$I236*$L236*DD$10)+(DC236/12*10*$F236*$G236*$I236*$L236*DD$10)</f>
        <v>0</v>
      </c>
      <c r="DE236" s="104"/>
      <c r="DF236" s="106">
        <f>SUM(DE236/12*2*$E236*$G236*$I236*$L236*DF$10)+(DE236/12*10*$F236*$G236*$I236*$L236*DF$10)</f>
        <v>0</v>
      </c>
      <c r="DG236" s="104"/>
      <c r="DH236" s="107">
        <f>SUM(DG236/12*2*$E236*$G236*$I236*$L236*DH$10)+(DG236/12*10*$F236*$G236*$I236*$L236*DH$10)</f>
        <v>0</v>
      </c>
      <c r="DI236" s="104"/>
      <c r="DJ236" s="107">
        <f>SUM(DI236/12*2*$E236*$G236*$I236*$M236*DJ$10)+(DI236/12*10*$F236*$G236*$I236*$M236*DJ$10)</f>
        <v>0</v>
      </c>
      <c r="DK236" s="104"/>
      <c r="DL236" s="107">
        <f>SUM(DK236/12*2*$E236*$G236*$I236*$N236*DL$10)+(DK236/12*10*$F236*$G236*$I236*$N236*DL$10)</f>
        <v>0</v>
      </c>
      <c r="DM236" s="104"/>
      <c r="DN236" s="105">
        <f>(DM236/12*2*$E236*$G236*$I236*$K236*DN$10)+(DM236/12*10*$F236*$G236*$I236*$K236*DN$10)</f>
        <v>0</v>
      </c>
      <c r="DO236" s="104"/>
      <c r="DP236" s="105">
        <f>(DO236/12*2*$E236*$G236*$I236*$K236*DP$10)+(DO236/12*10*$F236*$G236*$I236*$K236*DP$10)</f>
        <v>0</v>
      </c>
      <c r="DQ236" s="104"/>
      <c r="DR236" s="107">
        <f>SUM(DQ236/12*2*$E236*$G236*$I236)+(DQ236/12*10*$F236*$G236*$I236)</f>
        <v>0</v>
      </c>
      <c r="DS236" s="104"/>
      <c r="DT236" s="106"/>
      <c r="DU236" s="104"/>
      <c r="DV236" s="105">
        <f>(DU236/12*2*$E236*$G236*$I236*$K236*DV$10)+(DU236/12*10*$F236*$G236*$I236*$K236*DV$10)</f>
        <v>0</v>
      </c>
      <c r="DW236" s="104"/>
      <c r="DX236" s="105">
        <f>(DW236/12*2*$E236*$G236*$I236*$K236*DX$10)+(DW236/12*10*$F236*$G236*$I236*$K236*DX$10)</f>
        <v>0</v>
      </c>
      <c r="DY236" s="104"/>
      <c r="DZ236" s="106"/>
      <c r="EA236" s="110"/>
      <c r="EB236" s="110"/>
      <c r="EC236" s="125"/>
      <c r="ED236" s="106"/>
      <c r="EE236" s="125"/>
      <c r="EF236" s="125"/>
      <c r="EG236" s="125"/>
      <c r="EH236" s="111">
        <f>(EG236/12*2*$E236*$G236*$I236*$K236)+(EG236/12*10*$F236*$G236*$I236*$K236)</f>
        <v>0</v>
      </c>
      <c r="EI236" s="112">
        <f t="shared" si="501"/>
        <v>0</v>
      </c>
      <c r="EJ236" s="112">
        <f t="shared" si="501"/>
        <v>0</v>
      </c>
    </row>
    <row r="237" spans="1:140" s="3" customFormat="1" ht="30" hidden="1" customHeight="1" x14ac:dyDescent="0.25">
      <c r="A237" s="95"/>
      <c r="B237" s="132">
        <v>157</v>
      </c>
      <c r="C237" s="96" t="s">
        <v>633</v>
      </c>
      <c r="D237" s="184" t="s">
        <v>634</v>
      </c>
      <c r="E237" s="98">
        <v>16026</v>
      </c>
      <c r="F237" s="98">
        <v>16828</v>
      </c>
      <c r="G237" s="99">
        <v>1.56</v>
      </c>
      <c r="H237" s="100"/>
      <c r="I237" s="101">
        <v>1</v>
      </c>
      <c r="J237" s="102"/>
      <c r="K237" s="150">
        <v>1.4</v>
      </c>
      <c r="L237" s="150">
        <v>1.68</v>
      </c>
      <c r="M237" s="150">
        <v>2.23</v>
      </c>
      <c r="N237" s="153">
        <v>2.57</v>
      </c>
      <c r="O237" s="104"/>
      <c r="P237" s="105">
        <f>(O237/12*2*$E237*$G237*$I237*$K237*P$10)+(O237/12*10*$F237*$G237*$I237*$K237*P$10)</f>
        <v>0</v>
      </c>
      <c r="Q237" s="154"/>
      <c r="R237" s="105">
        <f>(Q237/12*2*$E237*$G237*$I237*$K237*R$10)+(Q237/12*10*$F237*$G237*$I237*$K237*R$10)</f>
        <v>0</v>
      </c>
      <c r="S237" s="106"/>
      <c r="T237" s="105">
        <f>(S237/12*2*$E237*$G237*$I237*$K237*T$10)+(S237/12*10*$F237*$G237*$I237*$K237*T$10)</f>
        <v>0</v>
      </c>
      <c r="U237" s="104"/>
      <c r="V237" s="105">
        <f>(U237/12*2*$E237*$G237*$I237*$K237*V$10)+(U237/12*10*$F237*$G237*$I237*$K237*V$10)</f>
        <v>0</v>
      </c>
      <c r="W237" s="104"/>
      <c r="X237" s="105">
        <f>(W237/12*2*$E237*$G237*$I237*$K237*X$10)+(W237/12*10*$F237*$G237*$I237*$K237*X$10)</f>
        <v>0</v>
      </c>
      <c r="Y237" s="104"/>
      <c r="Z237" s="105">
        <f>(Y237/12*2*$E237*$G237*$I237*$K237*Z$10)+(Y237/12*10*$F237*$G237*$I237*$K237*Z$10)</f>
        <v>0</v>
      </c>
      <c r="AA237" s="106"/>
      <c r="AB237" s="105">
        <f>(AA237/12*2*$E237*$G237*$I237*$K237*AB$10)+(AA237/12*10*$F237*$G237*$I237*$K237*AB$10)</f>
        <v>0</v>
      </c>
      <c r="AC237" s="106"/>
      <c r="AD237" s="105">
        <f>(AC237/12*2*$E237*$G237*$I237*$K237*AD$10)+(AC237/12*10*$F237*$G237*$I237*$K237*AD$10)</f>
        <v>0</v>
      </c>
      <c r="AE237" s="106"/>
      <c r="AF237" s="106">
        <f>SUM(AE237/12*2*$E237*$G237*$I237*$L237*$AF$10)+(AE237/12*10*$F237*$G237*$I237*$L237*$AF$10)</f>
        <v>0</v>
      </c>
      <c r="AG237" s="106"/>
      <c r="AH237" s="107">
        <f>SUM(AG237/12*2*$E237*$G237*$I237*$L237*$AH$10)+(AG237/12*10*$F237*$G237*$I237*$L237*$AH$10)</f>
        <v>0</v>
      </c>
      <c r="AI237" s="104"/>
      <c r="AJ237" s="105">
        <f>(AI237/12*2*$E237*$G237*$I237*$K237*AJ$10)+(AI237/12*10*$F237*$G237*$I237*$K237*AJ$10)</f>
        <v>0</v>
      </c>
      <c r="AK237" s="104"/>
      <c r="AL237" s="105">
        <f>(AK237/12*2*$E237*$G237*$I237*$K237*AL$10)+(AK237/12*10*$F237*$G237*$I237*$K237*AL$10)</f>
        <v>0</v>
      </c>
      <c r="AM237" s="104"/>
      <c r="AN237" s="105">
        <f>(AM237/12*2*$E237*$G237*$I237*$K237*AN$10)+(AM237/12*10*$F237*$G237*$I237*$K237*AN$10)</f>
        <v>0</v>
      </c>
      <c r="AO237" s="104"/>
      <c r="AP237" s="105">
        <f>(AO237/12*2*$E237*$G237*$I237*$K237*AP$10)+(AO237/12*10*$F237*$G237*$I237*$K237*AP$10)</f>
        <v>0</v>
      </c>
      <c r="AQ237" s="104"/>
      <c r="AR237" s="105">
        <f>(AQ237/12*2*$E237*$G237*$I237*$K237*AR$10)+(AQ237/12*10*$F237*$G237*$I237*$K237*AR$10)</f>
        <v>0</v>
      </c>
      <c r="AS237" s="104"/>
      <c r="AT237" s="105">
        <f>(AS237/12*2*$E237*$G237*$I237*$K237*AT$10)+(AS237/12*10*$F237*$G237*$I237*$K237*AT$10)</f>
        <v>0</v>
      </c>
      <c r="AU237" s="104"/>
      <c r="AV237" s="105">
        <f>(AU237/12*2*$E237*$G237*$I237*$K237*AV$10)+(AU237/12*10*$F237*$G237*$I237*$K237*AV$10)</f>
        <v>0</v>
      </c>
      <c r="AW237" s="104"/>
      <c r="AX237" s="105">
        <f>(AW237/12*2*$E237*$G237*$I237*$K237*AX$10)+(AW237/12*10*$F237*$G237*$I237*$K237*AX$10)</f>
        <v>0</v>
      </c>
      <c r="AY237" s="104"/>
      <c r="AZ237" s="105">
        <f>(AY237/12*2*$E237*$G237*$I237*$K237*AZ$10)+(AY237/12*10*$F237*$G237*$I237*$K237*AZ$10)</f>
        <v>0</v>
      </c>
      <c r="BA237" s="104"/>
      <c r="BB237" s="105">
        <f>(BA237/12*2*$E237*$G237*$I237*$K237*BB$10)+(BA237/12*10*$F237*$G237*$I237*$K237*BB$10)</f>
        <v>0</v>
      </c>
      <c r="BC237" s="104"/>
      <c r="BD237" s="105">
        <f>(BC237/12*2*$E237*$G237*$I237*$K237*BD$10)+(BC237/12*10*$F237*$G237*$I237*$K237*BD$10)</f>
        <v>0</v>
      </c>
      <c r="BE237" s="104"/>
      <c r="BF237" s="105">
        <f>(BE237/12*2*$E237*$G237*$I237*$K237*BF$10)+(BE237/12*10*$F237*$G237*$I237*$K237*BF$10)</f>
        <v>0</v>
      </c>
      <c r="BG237" s="104"/>
      <c r="BH237" s="105">
        <f>(BG237/12*2*$E237*$G237*$I237*$K237*BH$10)+(BG237/12*10*$F237*$G237*$I237*$K237*BH$10)</f>
        <v>0</v>
      </c>
      <c r="BI237" s="104"/>
      <c r="BJ237" s="105">
        <f>(BI237/12*2*$E237*$G237*$I237*$K237*BJ$10)+(BI237/12*10*$F237*$G237*$I237*$K237*BJ$10)</f>
        <v>0</v>
      </c>
      <c r="BK237" s="104"/>
      <c r="BL237" s="105">
        <f>(BK237/12*2*$E237*$G237*$I237*$K237*BL$10)+(BK237/12*10*$F237*$G237*$I237*$K237*BL$10)</f>
        <v>0</v>
      </c>
      <c r="BM237" s="104"/>
      <c r="BN237" s="105">
        <f>(BM237/12*2*$E237*$G237*$I237*$K237*BN$10)+(BM237/12*10*$F237*$G237*$I237*$K237*BN$10)</f>
        <v>0</v>
      </c>
      <c r="BO237" s="109"/>
      <c r="BP237" s="105">
        <f>(BO237/12*2*$E237*$G237*$I237*$K237*BP$10)+(BO237/12*10*$F237*$G237*$I237*$K237*BP$10)</f>
        <v>0</v>
      </c>
      <c r="BQ237" s="104"/>
      <c r="BR237" s="105">
        <f>(BQ237/12*2*$E237*$G237*$I237*$K237*BR$10)+(BQ237/12*10*$F237*$G237*$I237*$K237*BR$10)</f>
        <v>0</v>
      </c>
      <c r="BS237" s="106"/>
      <c r="BT237" s="105">
        <f>(BS237/12*2*$E237*$G237*$I237*$K237*BT$10)+(BS237/12*10*$F237*$G237*$I237*$K237*BT$10)</f>
        <v>0</v>
      </c>
      <c r="BU237" s="104"/>
      <c r="BV237" s="105">
        <f>(BU237/12*2*$E237*$G237*$I237*$K237*BV$10)+(BU237/12*10*$F237*$G237*$I237*$K237*BV$10)</f>
        <v>0</v>
      </c>
      <c r="BW237" s="104"/>
      <c r="BX237" s="105">
        <f>(BW237/12*2*$E237*$G237*$I237*$K237*BX$10)+(BW237/12*10*$F237*$G237*$I237*$K237*BX$10)</f>
        <v>0</v>
      </c>
      <c r="BY237" s="104"/>
      <c r="BZ237" s="105">
        <f>(BY237/12*2*$E237*$G237*$I237*$K237*BZ$10)+(BY237/12*10*$F237*$G237*$I237*$K237*BZ$10)</f>
        <v>0</v>
      </c>
      <c r="CA237" s="104"/>
      <c r="CB237" s="105">
        <f>(CA237/12*2*$E237*$G237*$I237*$K237*CB$10)+(CA237/12*10*$F237*$G237*$I237*$K237*CB$10)</f>
        <v>0</v>
      </c>
      <c r="CC237" s="106"/>
      <c r="CD237" s="107">
        <f>SUM(CC237/12*2*$E237*$G237*$I237*$L237*CD$10)+(CC237/12*10*$F237*$G237*$I237*$L237*$CD$10)</f>
        <v>0</v>
      </c>
      <c r="CE237" s="104"/>
      <c r="CF237" s="107">
        <f>SUM(CE237/12*2*$E237*$G237*$I237*$L237*CF$10)+(CE237/12*10*$F237*$G237*$I237*$L237*CF$10)</f>
        <v>0</v>
      </c>
      <c r="CG237" s="106"/>
      <c r="CH237" s="107">
        <f>SUM(CG237/12*2*$E237*$G237*$I237*$L237*CH$10)+(CG237/12*10*$F237*$G237*$I237*$L237*CH$10)</f>
        <v>0</v>
      </c>
      <c r="CI237" s="106"/>
      <c r="CJ237" s="107">
        <f>SUM(CI237/12*2*$E237*$G237*$I237*$L237*CJ$10)+(CI237/12*10*$F237*$G237*$I237*$L237*CJ$10)</f>
        <v>0</v>
      </c>
      <c r="CK237" s="106"/>
      <c r="CL237" s="107">
        <f>SUM(CK237/12*2*$E237*$G237*$I237*$L237*CL$10)+(CK237/12*10*$F237*$G237*$I237*$L237*CL$10)</f>
        <v>0</v>
      </c>
      <c r="CM237" s="104"/>
      <c r="CN237" s="107">
        <f>SUM(CM237/12*2*$E237*$G237*$I237*$L237*CN$10)+(CM237/12*10*$F237*$G237*$I237*$L237*CN$10)</f>
        <v>0</v>
      </c>
      <c r="CO237" s="104"/>
      <c r="CP237" s="107">
        <f>SUM(CO237/12*2*$E237*$G237*$I237*$L237*CP$10)+(CO237/12*10*$F237*$G237*$I237*$L237*CP$10)</f>
        <v>0</v>
      </c>
      <c r="CQ237" s="106"/>
      <c r="CR237" s="107">
        <f>SUM(CQ237/12*2*$E237*$G237*$I237*$L237*CR$10)+(CQ237/12*10*$F237*$G237*$I237*$L237*CR$10)</f>
        <v>0</v>
      </c>
      <c r="CS237" s="104"/>
      <c r="CT237" s="107">
        <f>SUM(CS237/12*2*$E237*$G237*$I237*$L237*CT$10)+(CS237/12*10*$F237*$G237*$I237*$L237*CT$10)</f>
        <v>0</v>
      </c>
      <c r="CU237" s="104"/>
      <c r="CV237" s="107">
        <f>SUM(CU237/12*2*$E237*$G237*$I237*$L237*CV$10)+(CU237/12*10*$F237*$G237*$I237*$L237*CV$10)</f>
        <v>0</v>
      </c>
      <c r="CW237" s="104"/>
      <c r="CX237" s="107">
        <f>SUM(CW237/12*2*$E237*$G237*$I237*$L237*CX$10)+(CW237/12*10*$F237*$G237*$I237*$L237*CX$10)</f>
        <v>0</v>
      </c>
      <c r="CY237" s="104"/>
      <c r="CZ237" s="107">
        <f>SUM(CY237/12*2*$E237*$G237*$I237*$L237*CZ$10)+(CY237/12*10*$F237*$G237*$I237*$L237*CZ$10)</f>
        <v>0</v>
      </c>
      <c r="DA237" s="104"/>
      <c r="DB237" s="107">
        <f>SUM(DA237/12*2*$E237*$G237*$I237*$L237*DB$10)+(DA237/12*10*$F237*$G237*$I237*$L237*DB$10)</f>
        <v>0</v>
      </c>
      <c r="DC237" s="104"/>
      <c r="DD237" s="107">
        <f>SUM(DC237/12*2*$E237*$G237*$I237*$L237*DD$10)+(DC237/12*10*$F237*$G237*$I237*$L237*DD$10)</f>
        <v>0</v>
      </c>
      <c r="DE237" s="104"/>
      <c r="DF237" s="106">
        <f>SUM(DE237/12*2*$E237*$G237*$I237*$L237*DF$10)+(DE237/12*10*$F237*$G237*$I237*$L237*DF$10)</f>
        <v>0</v>
      </c>
      <c r="DG237" s="104"/>
      <c r="DH237" s="107">
        <f>SUM(DG237/12*2*$E237*$G237*$I237*$L237*DH$10)+(DG237/12*10*$F237*$G237*$I237*$L237*DH$10)</f>
        <v>0</v>
      </c>
      <c r="DI237" s="104"/>
      <c r="DJ237" s="107">
        <f>SUM(DI237/12*2*$E237*$G237*$I237*$M237*DJ$10)+(DI237/12*10*$F237*$G237*$I237*$M237*DJ$10)</f>
        <v>0</v>
      </c>
      <c r="DK237" s="104"/>
      <c r="DL237" s="107">
        <f>SUM(DK237/12*2*$E237*$G237*$I237*$N237*DL$10)+(DK237/12*10*$F237*$G237*$I237*$N237*DL$10)</f>
        <v>0</v>
      </c>
      <c r="DM237" s="125"/>
      <c r="DN237" s="105">
        <f>(DM237/12*2*$E237*$G237*$I237*$K237*DN$10)+(DM237/12*10*$F237*$G237*$I237*$K237*DN$10)</f>
        <v>0</v>
      </c>
      <c r="DO237" s="104"/>
      <c r="DP237" s="105">
        <f>(DO237/12*2*$E237*$G237*$I237*$K237*DP$10)+(DO237/12*10*$F237*$G237*$I237*$K237*DP$10)</f>
        <v>0</v>
      </c>
      <c r="DQ237" s="104"/>
      <c r="DR237" s="107">
        <f>SUM(DQ237/12*2*$E237*$G237*$I237)+(DQ237/12*10*$F237*$G237*$I237)</f>
        <v>0</v>
      </c>
      <c r="DS237" s="104"/>
      <c r="DT237" s="106"/>
      <c r="DU237" s="104"/>
      <c r="DV237" s="105">
        <f>(DU237/12*2*$E237*$G237*$I237*$K237*DV$10)+(DU237/12*10*$F237*$G237*$I237*$K237*DV$10)</f>
        <v>0</v>
      </c>
      <c r="DW237" s="104"/>
      <c r="DX237" s="105">
        <f>(DW237/12*2*$E237*$G237*$I237*$K237*DX$10)+(DW237/12*10*$F237*$G237*$I237*$K237*DX$10)</f>
        <v>0</v>
      </c>
      <c r="DY237" s="104"/>
      <c r="DZ237" s="106"/>
      <c r="EA237" s="110"/>
      <c r="EB237" s="110"/>
      <c r="EC237" s="125"/>
      <c r="ED237" s="106"/>
      <c r="EE237" s="125"/>
      <c r="EF237" s="125"/>
      <c r="EG237" s="125"/>
      <c r="EH237" s="111">
        <f>(EG237/12*2*$E237*$G237*$I237*$K237)+(EG237/12*10*$F237*$G237*$I237*$K237)</f>
        <v>0</v>
      </c>
      <c r="EI237" s="112">
        <f t="shared" si="501"/>
        <v>0</v>
      </c>
      <c r="EJ237" s="112">
        <f t="shared" si="501"/>
        <v>0</v>
      </c>
    </row>
    <row r="238" spans="1:140" s="93" customFormat="1" ht="15" customHeight="1" x14ac:dyDescent="0.25">
      <c r="A238" s="87">
        <v>35</v>
      </c>
      <c r="B238" s="87"/>
      <c r="C238" s="210" t="s">
        <v>635</v>
      </c>
      <c r="D238" s="185" t="s">
        <v>636</v>
      </c>
      <c r="E238" s="98">
        <v>16026</v>
      </c>
      <c r="F238" s="98">
        <v>16828</v>
      </c>
      <c r="G238" s="156"/>
      <c r="H238" s="100"/>
      <c r="I238" s="90"/>
      <c r="J238" s="266"/>
      <c r="K238" s="157">
        <v>1.4</v>
      </c>
      <c r="L238" s="157">
        <v>1.68</v>
      </c>
      <c r="M238" s="157">
        <v>2.23</v>
      </c>
      <c r="N238" s="147">
        <v>2.57</v>
      </c>
      <c r="O238" s="131">
        <f t="shared" ref="O238:AA238" si="502">SUM(O239:O242)</f>
        <v>0</v>
      </c>
      <c r="P238" s="131">
        <f t="shared" si="502"/>
        <v>0</v>
      </c>
      <c r="Q238" s="131">
        <f t="shared" si="502"/>
        <v>0</v>
      </c>
      <c r="R238" s="131">
        <f>SUM(R239:R242)</f>
        <v>0</v>
      </c>
      <c r="S238" s="131">
        <f t="shared" si="502"/>
        <v>0</v>
      </c>
      <c r="T238" s="131">
        <f>SUM(T239:T242)</f>
        <v>0</v>
      </c>
      <c r="U238" s="131">
        <f t="shared" si="502"/>
        <v>0</v>
      </c>
      <c r="V238" s="131">
        <f>SUM(V239:V242)</f>
        <v>0</v>
      </c>
      <c r="W238" s="131">
        <f t="shared" si="502"/>
        <v>0</v>
      </c>
      <c r="X238" s="131">
        <f>SUM(X239:X242)</f>
        <v>0</v>
      </c>
      <c r="Y238" s="131">
        <f t="shared" si="502"/>
        <v>0</v>
      </c>
      <c r="Z238" s="131">
        <f>SUM(Z239:Z242)</f>
        <v>0</v>
      </c>
      <c r="AA238" s="131">
        <f t="shared" si="502"/>
        <v>25</v>
      </c>
      <c r="AB238" s="131">
        <f>SUM(AB239:AB242)</f>
        <v>604541.69999999995</v>
      </c>
      <c r="AC238" s="131">
        <f t="shared" ref="AC238:AI238" si="503">SUM(AC239:AC242)</f>
        <v>150</v>
      </c>
      <c r="AD238" s="131">
        <f>SUM(AD239:AD242)</f>
        <v>3627250.1999999997</v>
      </c>
      <c r="AE238" s="131">
        <f t="shared" si="503"/>
        <v>0</v>
      </c>
      <c r="AF238" s="131">
        <f t="shared" si="503"/>
        <v>0</v>
      </c>
      <c r="AG238" s="131">
        <f t="shared" si="503"/>
        <v>9</v>
      </c>
      <c r="AH238" s="131">
        <f t="shared" si="503"/>
        <v>261162.01440000001</v>
      </c>
      <c r="AI238" s="131">
        <f t="shared" si="503"/>
        <v>0</v>
      </c>
      <c r="AJ238" s="131">
        <f>SUM(AJ239:AJ242)</f>
        <v>0</v>
      </c>
      <c r="AK238" s="131">
        <f t="shared" ref="AK238:AQ238" si="504">SUM(AK239:AK242)</f>
        <v>0</v>
      </c>
      <c r="AL238" s="131">
        <f>SUM(AL239:AL242)</f>
        <v>0</v>
      </c>
      <c r="AM238" s="131">
        <f t="shared" si="504"/>
        <v>0</v>
      </c>
      <c r="AN238" s="131">
        <f>SUM(AN239:AN242)</f>
        <v>0</v>
      </c>
      <c r="AO238" s="131">
        <f t="shared" si="504"/>
        <v>0</v>
      </c>
      <c r="AP238" s="131">
        <f>SUM(AP239:AP242)</f>
        <v>0</v>
      </c>
      <c r="AQ238" s="131">
        <f t="shared" si="504"/>
        <v>400</v>
      </c>
      <c r="AR238" s="131">
        <f>SUM(AR239:AR242)</f>
        <v>9672667.1999999993</v>
      </c>
      <c r="AS238" s="131">
        <f t="shared" ref="AS238:BC238" si="505">SUM(AS239:AS242)</f>
        <v>330</v>
      </c>
      <c r="AT238" s="131">
        <f>SUM(AT239:AT242)</f>
        <v>7979950.4400000004</v>
      </c>
      <c r="AU238" s="131">
        <f t="shared" si="505"/>
        <v>394</v>
      </c>
      <c r="AV238" s="131">
        <f>SUM(AV239:AV242)</f>
        <v>9527577.1919999998</v>
      </c>
      <c r="AW238" s="131">
        <f t="shared" si="505"/>
        <v>0</v>
      </c>
      <c r="AX238" s="131">
        <f>SUM(AX239:AX242)</f>
        <v>0</v>
      </c>
      <c r="AY238" s="131">
        <f t="shared" si="505"/>
        <v>350</v>
      </c>
      <c r="AZ238" s="131">
        <f>SUM(AZ239:AZ242)</f>
        <v>8463583.8000000007</v>
      </c>
      <c r="BA238" s="131">
        <f t="shared" si="505"/>
        <v>142</v>
      </c>
      <c r="BB238" s="131">
        <f>SUM(BB239:BB242)</f>
        <v>3442569.8019999997</v>
      </c>
      <c r="BC238" s="131">
        <f t="shared" si="505"/>
        <v>150</v>
      </c>
      <c r="BD238" s="131">
        <f>SUM(BD239:BD242)</f>
        <v>3627250.1999999997</v>
      </c>
      <c r="BE238" s="131">
        <f t="shared" ref="BE238:BO238" si="506">SUM(BE239:BE242)</f>
        <v>0</v>
      </c>
      <c r="BF238" s="131">
        <f>SUM(BF239:BF242)</f>
        <v>0</v>
      </c>
      <c r="BG238" s="131">
        <f t="shared" si="506"/>
        <v>0</v>
      </c>
      <c r="BH238" s="131">
        <f>SUM(BH239:BH242)</f>
        <v>0</v>
      </c>
      <c r="BI238" s="131">
        <f t="shared" si="506"/>
        <v>0</v>
      </c>
      <c r="BJ238" s="131">
        <f>SUM(BJ239:BJ242)</f>
        <v>0</v>
      </c>
      <c r="BK238" s="131">
        <f t="shared" si="506"/>
        <v>0</v>
      </c>
      <c r="BL238" s="131">
        <f>SUM(BL239:BL242)</f>
        <v>0</v>
      </c>
      <c r="BM238" s="131">
        <f t="shared" si="506"/>
        <v>10</v>
      </c>
      <c r="BN238" s="131">
        <f>SUM(BN239:BN242)</f>
        <v>241816.68000000005</v>
      </c>
      <c r="BO238" s="131">
        <f t="shared" si="506"/>
        <v>10</v>
      </c>
      <c r="BP238" s="131">
        <f>SUM(BP239:BP242)</f>
        <v>241816.68000000005</v>
      </c>
      <c r="BQ238" s="131">
        <f t="shared" ref="BQ238:DW238" si="507">SUM(BQ239:BQ242)</f>
        <v>78</v>
      </c>
      <c r="BR238" s="131">
        <f>SUM(BR239:BR242)</f>
        <v>1894943.05</v>
      </c>
      <c r="BS238" s="131">
        <f t="shared" si="507"/>
        <v>200</v>
      </c>
      <c r="BT238" s="131">
        <f>SUM(BT239:BT242)</f>
        <v>4836333.5999999996</v>
      </c>
      <c r="BU238" s="131">
        <f t="shared" si="507"/>
        <v>42</v>
      </c>
      <c r="BV238" s="131">
        <f>SUM(BV239:BV242)</f>
        <v>1015630.056</v>
      </c>
      <c r="BW238" s="131">
        <f t="shared" si="507"/>
        <v>0</v>
      </c>
      <c r="BX238" s="131">
        <f>SUM(BX239:BX242)</f>
        <v>0</v>
      </c>
      <c r="BY238" s="131">
        <f t="shared" si="507"/>
        <v>30</v>
      </c>
      <c r="BZ238" s="131">
        <f>SUM(BZ239:BZ242)</f>
        <v>725450.04</v>
      </c>
      <c r="CA238" s="131">
        <f t="shared" si="507"/>
        <v>64</v>
      </c>
      <c r="CB238" s="131">
        <f>SUM(CB239:CB242)</f>
        <v>1582718.5360000001</v>
      </c>
      <c r="CC238" s="131">
        <f t="shared" si="507"/>
        <v>34</v>
      </c>
      <c r="CD238" s="131">
        <f t="shared" si="507"/>
        <v>986612.05440000014</v>
      </c>
      <c r="CE238" s="131">
        <f t="shared" si="507"/>
        <v>0</v>
      </c>
      <c r="CF238" s="131">
        <f t="shared" si="507"/>
        <v>0</v>
      </c>
      <c r="CG238" s="131">
        <f t="shared" si="507"/>
        <v>100</v>
      </c>
      <c r="CH238" s="131">
        <f t="shared" si="507"/>
        <v>2901800.16</v>
      </c>
      <c r="CI238" s="131">
        <f t="shared" si="507"/>
        <v>0</v>
      </c>
      <c r="CJ238" s="131">
        <f t="shared" si="507"/>
        <v>0</v>
      </c>
      <c r="CK238" s="131">
        <f t="shared" si="507"/>
        <v>0</v>
      </c>
      <c r="CL238" s="131">
        <f t="shared" si="507"/>
        <v>0</v>
      </c>
      <c r="CM238" s="131">
        <f t="shared" si="507"/>
        <v>20</v>
      </c>
      <c r="CN238" s="131">
        <f t="shared" si="507"/>
        <v>580360.03200000001</v>
      </c>
      <c r="CO238" s="131">
        <f t="shared" si="507"/>
        <v>0</v>
      </c>
      <c r="CP238" s="131">
        <f t="shared" si="507"/>
        <v>0</v>
      </c>
      <c r="CQ238" s="131">
        <f t="shared" si="507"/>
        <v>92</v>
      </c>
      <c r="CR238" s="131">
        <f t="shared" si="507"/>
        <v>2669656.1472</v>
      </c>
      <c r="CS238" s="131">
        <f t="shared" si="507"/>
        <v>50</v>
      </c>
      <c r="CT238" s="131">
        <f t="shared" si="507"/>
        <v>1450900.08</v>
      </c>
      <c r="CU238" s="131">
        <f t="shared" si="507"/>
        <v>26</v>
      </c>
      <c r="CV238" s="131">
        <f t="shared" si="507"/>
        <v>754468.04159999988</v>
      </c>
      <c r="CW238" s="131">
        <f t="shared" si="507"/>
        <v>52</v>
      </c>
      <c r="CX238" s="131">
        <f t="shared" si="507"/>
        <v>1561573.7591999997</v>
      </c>
      <c r="CY238" s="131">
        <f t="shared" si="507"/>
        <v>66</v>
      </c>
      <c r="CZ238" s="131">
        <f t="shared" si="507"/>
        <v>1915188.1055999999</v>
      </c>
      <c r="DA238" s="131">
        <f t="shared" si="507"/>
        <v>55</v>
      </c>
      <c r="DB238" s="131">
        <f t="shared" si="507"/>
        <v>1595990.088</v>
      </c>
      <c r="DC238" s="131">
        <f t="shared" si="507"/>
        <v>40</v>
      </c>
      <c r="DD238" s="131">
        <f t="shared" si="507"/>
        <v>1160720.064</v>
      </c>
      <c r="DE238" s="131">
        <f t="shared" si="507"/>
        <v>0</v>
      </c>
      <c r="DF238" s="131">
        <f t="shared" si="507"/>
        <v>0</v>
      </c>
      <c r="DG238" s="131">
        <f t="shared" si="507"/>
        <v>0</v>
      </c>
      <c r="DH238" s="131">
        <f t="shared" si="507"/>
        <v>0</v>
      </c>
      <c r="DI238" s="131">
        <f t="shared" si="507"/>
        <v>0</v>
      </c>
      <c r="DJ238" s="131">
        <f t="shared" si="507"/>
        <v>0</v>
      </c>
      <c r="DK238" s="131">
        <f t="shared" si="507"/>
        <v>4</v>
      </c>
      <c r="DL238" s="131">
        <f t="shared" si="507"/>
        <v>177562.53359999997</v>
      </c>
      <c r="DM238" s="131">
        <f t="shared" si="507"/>
        <v>0</v>
      </c>
      <c r="DN238" s="131">
        <f>SUM(DN239:DN242)</f>
        <v>0</v>
      </c>
      <c r="DO238" s="131">
        <f t="shared" si="507"/>
        <v>1</v>
      </c>
      <c r="DP238" s="131">
        <f>SUM(DP239:DP242)</f>
        <v>24181.667999999998</v>
      </c>
      <c r="DQ238" s="131">
        <f t="shared" si="507"/>
        <v>0</v>
      </c>
      <c r="DR238" s="131">
        <f t="shared" si="507"/>
        <v>0</v>
      </c>
      <c r="DS238" s="131">
        <f t="shared" si="507"/>
        <v>0</v>
      </c>
      <c r="DT238" s="131">
        <f t="shared" si="507"/>
        <v>0</v>
      </c>
      <c r="DU238" s="131">
        <f t="shared" si="507"/>
        <v>0</v>
      </c>
      <c r="DV238" s="131">
        <f>SUM(DV239:DV242)</f>
        <v>0</v>
      </c>
      <c r="DW238" s="131">
        <f t="shared" si="507"/>
        <v>0</v>
      </c>
      <c r="DX238" s="131">
        <f>SUM(DX239:DX242)</f>
        <v>0</v>
      </c>
      <c r="DY238" s="131">
        <f t="shared" ref="DY238:EJ238" si="508">SUM(DY239:DY242)</f>
        <v>0</v>
      </c>
      <c r="DZ238" s="131">
        <f t="shared" si="508"/>
        <v>0</v>
      </c>
      <c r="EA238" s="131">
        <f t="shared" si="508"/>
        <v>0</v>
      </c>
      <c r="EB238" s="131">
        <f t="shared" si="508"/>
        <v>0</v>
      </c>
      <c r="EC238" s="131">
        <f t="shared" si="508"/>
        <v>0</v>
      </c>
      <c r="ED238" s="131">
        <f t="shared" si="508"/>
        <v>0</v>
      </c>
      <c r="EE238" s="131">
        <f t="shared" si="508"/>
        <v>0</v>
      </c>
      <c r="EF238" s="131">
        <f t="shared" si="508"/>
        <v>0</v>
      </c>
      <c r="EG238" s="131"/>
      <c r="EH238" s="131"/>
      <c r="EI238" s="131">
        <f t="shared" si="508"/>
        <v>2924</v>
      </c>
      <c r="EJ238" s="131">
        <f t="shared" si="508"/>
        <v>73524273.923999995</v>
      </c>
    </row>
    <row r="239" spans="1:140" s="3" customFormat="1" ht="30" customHeight="1" x14ac:dyDescent="0.25">
      <c r="A239" s="95"/>
      <c r="B239" s="132">
        <v>158</v>
      </c>
      <c r="C239" s="96" t="s">
        <v>637</v>
      </c>
      <c r="D239" s="186" t="s">
        <v>638</v>
      </c>
      <c r="E239" s="98">
        <v>16026</v>
      </c>
      <c r="F239" s="98">
        <v>16828</v>
      </c>
      <c r="G239" s="99">
        <v>1.08</v>
      </c>
      <c r="H239" s="100"/>
      <c r="I239" s="101">
        <v>1</v>
      </c>
      <c r="J239" s="268">
        <v>0.95</v>
      </c>
      <c r="K239" s="150">
        <v>1.4</v>
      </c>
      <c r="L239" s="150">
        <v>1.68</v>
      </c>
      <c r="M239" s="150">
        <v>2.23</v>
      </c>
      <c r="N239" s="153">
        <v>2.57</v>
      </c>
      <c r="O239" s="104"/>
      <c r="P239" s="105">
        <f>(O239/12*2*$E239*$G239*$I239*$K239*P$10)+(O239/12*10*$F239*$G239*$J239*$K239*P$10)</f>
        <v>0</v>
      </c>
      <c r="Q239" s="214"/>
      <c r="R239" s="105">
        <f>(Q239/12*2*$E239*$G239*$I239*$K239*R$10)+(Q239/12*10*$F239*$G239*$J239*$K239*R$10)</f>
        <v>0</v>
      </c>
      <c r="S239" s="106"/>
      <c r="T239" s="105">
        <f>(S239/12*2*$E239*$G239*$I239*$K239*T$10)+(S239/12*10*$F239*$G239*$J239*$K239*T$10)</f>
        <v>0</v>
      </c>
      <c r="U239" s="104"/>
      <c r="V239" s="105">
        <f>(U239/12*2*$E239*$G239*$I239*$K239*V$10)+(U239/12*10*$F239*$G239*$J239*$K239*V$10)</f>
        <v>0</v>
      </c>
      <c r="W239" s="104"/>
      <c r="X239" s="105">
        <f>(W239/12*2*$E239*$G239*$I239*$K239*X$10)+(W239/12*10*$F239*$G239*$J239*$K239*X$10)</f>
        <v>0</v>
      </c>
      <c r="Y239" s="104"/>
      <c r="Z239" s="105">
        <f>(Y239/12*2*$E239*$G239*$I239*$K239*Z$10)+(Y239/12*10*$F239*$G239*$J239*$K239*Z$10)</f>
        <v>0</v>
      </c>
      <c r="AA239" s="106">
        <v>25</v>
      </c>
      <c r="AB239" s="105">
        <f>(AA239/12*2*$E239*$G239*$I239*$K239*AB$10)+(AA239/12*10*$F239*$G239*$J239*$K239*AB$10)</f>
        <v>604541.69999999995</v>
      </c>
      <c r="AC239" s="106">
        <v>150</v>
      </c>
      <c r="AD239" s="105">
        <f>(AC239/12*2*$E239*$G239*$I239*$K239*AD$10)+(AC239/12*10*$F239*$G239*$J239*$K239*AD$10)</f>
        <v>3627250.1999999997</v>
      </c>
      <c r="AE239" s="106"/>
      <c r="AF239" s="106">
        <f>SUM(AE239/12*2*$E239*$G239*$I239*$L239*$AF$10)+(AE239/12*10*$F239*$G239*$J239*$L239*$AF$10)</f>
        <v>0</v>
      </c>
      <c r="AG239" s="106">
        <v>9</v>
      </c>
      <c r="AH239" s="107">
        <f>SUM(AG239/12*2*$E239*$G239*$I239*$L239*$AH$10)+(AG239/12*10*$F239*$G239*$J239*$L239*$AH$10)</f>
        <v>261162.01440000001</v>
      </c>
      <c r="AI239" s="104"/>
      <c r="AJ239" s="105">
        <f>(AI239/12*2*$E239*$G239*$I239*$K239*AJ$10)+(AI239/12*10*$F239*$G239*$J239*$K239*AJ$10)</f>
        <v>0</v>
      </c>
      <c r="AK239" s="104"/>
      <c r="AL239" s="105">
        <f>(AK239/12*2*$E239*$G239*$I239*$K239*AL$10)+(AK239/12*10*$F239*$G239*$J239*$K239*AL$10)</f>
        <v>0</v>
      </c>
      <c r="AM239" s="104"/>
      <c r="AN239" s="105">
        <f>(AM239/12*2*$E239*$G239*$I239*$K239*AN$10)+(AM239/12*10*$F239*$G239*$J239*$K239*AN$10)</f>
        <v>0</v>
      </c>
      <c r="AO239" s="104"/>
      <c r="AP239" s="105"/>
      <c r="AQ239" s="104">
        <v>400</v>
      </c>
      <c r="AR239" s="105">
        <f>(AQ239/12*2*$E239*$G239*$I239*$K239*AR$10)+(AQ239/12*10*$F239*$G239*$J239*$K239*AR$10)</f>
        <v>9672667.1999999993</v>
      </c>
      <c r="AS239" s="104">
        <v>330</v>
      </c>
      <c r="AT239" s="105">
        <f>(AS239/12*2*$E239*$G239*$I239*$K239*AT$10)+(AS239/12*10*$F239*$G239*$J239*$K239*AT$10)</f>
        <v>7979950.4400000004</v>
      </c>
      <c r="AU239" s="104">
        <v>394</v>
      </c>
      <c r="AV239" s="105">
        <f>(AU239/12*2*$E239*$G239*$I239*$K239*AV$10)+(AU239/12*10*$F239*$G239*$J239*$K239*AV$10)</f>
        <v>9527577.1919999998</v>
      </c>
      <c r="AW239" s="104"/>
      <c r="AX239" s="105">
        <f>(AW239/12*2*$E239*$G239*$I239*$K239*AX$10)+(AW239/12*10*$F239*$G239*$J239*$K239*AX$10)</f>
        <v>0</v>
      </c>
      <c r="AY239" s="104">
        <v>350</v>
      </c>
      <c r="AZ239" s="105">
        <f>(AY239/12*2*$E239*$G239*$I239*$K239*AZ$10)+(AY239/12*10*$F239*$G239*$J239*$K239*AZ$10)</f>
        <v>8463583.8000000007</v>
      </c>
      <c r="BA239" s="104">
        <v>141</v>
      </c>
      <c r="BB239" s="105">
        <f>(BA239/12*2*$E239*$G239*$I239*$K239*BB$10)+(BA239/12*10*$F239*$G239*$J239*$K239*BB$10)</f>
        <v>3409615.1879999996</v>
      </c>
      <c r="BC239" s="104">
        <v>150</v>
      </c>
      <c r="BD239" s="105">
        <f>(BC239/12*2*$E239*$G239*$I239*$K239*BD$10)+(BC239/12*10*$F239*$G239*$J239*$K239*BD$10)</f>
        <v>3627250.1999999997</v>
      </c>
      <c r="BE239" s="104"/>
      <c r="BF239" s="105">
        <f>(BE239/12*2*$E239*$G239*$I239*$K239*BF$10)+(BE239/12*10*$F239*$G239*$J239*$K239*BF$10)</f>
        <v>0</v>
      </c>
      <c r="BG239" s="104"/>
      <c r="BH239" s="105">
        <f>(BG239/12*2*$E239*$G239*$I239*$K239*BH$10)+(BG239/12*10*$F239*$G239*$J239*$K239*BH$10)</f>
        <v>0</v>
      </c>
      <c r="BI239" s="104"/>
      <c r="BJ239" s="105">
        <f>(BI239/12*2*$E239*$G239*$I239*$K239*BJ$10)+(BI239/12*10*$F239*$G239*$J239*$K239*BJ$10)</f>
        <v>0</v>
      </c>
      <c r="BK239" s="104"/>
      <c r="BL239" s="105">
        <f>(BK239/12*2*$E239*$G239*$I239*$K239*BL$10)+(BK239/12*10*$F239*$G239*$J239*$K239*BL$10)</f>
        <v>0</v>
      </c>
      <c r="BM239" s="104">
        <v>10</v>
      </c>
      <c r="BN239" s="105">
        <f>(BM239/12*2*$E239*$G239*$I239*$K239*BN$10)+(BM239/12*10*$F239*$G239*$J239*$K239*BN$10)</f>
        <v>241816.68000000005</v>
      </c>
      <c r="BO239" s="109">
        <v>10</v>
      </c>
      <c r="BP239" s="105">
        <f>(BO239/12*2*$E239*$G239*$I239*$K239*BP$10)+(BO239/12*10*$F239*$G239*$J239*$K239*BP$10)</f>
        <v>241816.68000000005</v>
      </c>
      <c r="BQ239" s="104">
        <v>77</v>
      </c>
      <c r="BR239" s="105">
        <f>(BQ239/12*2*$E239*$G239*$I239*$K239*BR$10)+(BQ239/12*10*$F239*$G239*$J239*$K239*BR$10)</f>
        <v>1861988.436</v>
      </c>
      <c r="BS239" s="106">
        <v>200</v>
      </c>
      <c r="BT239" s="105">
        <f>(BS239/12*2*$E239*$G239*$I239*$K239*BT$10)+(BS239/12*10*$F239*$G239*$J239*$K239*BT$10)</f>
        <v>4836333.5999999996</v>
      </c>
      <c r="BU239" s="104">
        <v>42</v>
      </c>
      <c r="BV239" s="105">
        <f>(BU239/12*2*$E239*$G239*$I239*$K239*BV$10)+(BU239/12*10*$F239*$G239*$J239*$K239*BV$10)</f>
        <v>1015630.056</v>
      </c>
      <c r="BW239" s="104"/>
      <c r="BX239" s="105">
        <f>(BW239/12*2*$E239*$G239*$I239*$K239*BX$10)+(BW239/12*10*$F239*$G239*$J239*$K239*BX$10)</f>
        <v>0</v>
      </c>
      <c r="BY239" s="104">
        <v>30</v>
      </c>
      <c r="BZ239" s="105">
        <f>(BY239/12*2*$E239*$G239*$I239*$K239*BZ$10)+(BY239/12*10*$F239*$G239*$J239*$K239*BZ$10)</f>
        <v>725450.04</v>
      </c>
      <c r="CA239" s="104">
        <v>60</v>
      </c>
      <c r="CB239" s="105">
        <f>(CA239/12*2*$E239*$G239*$I239*$K239*CB$10)+(CA239/12*10*$F239*$G239*$J239*$K239*CB$10)</f>
        <v>1450900.08</v>
      </c>
      <c r="CC239" s="106">
        <v>34</v>
      </c>
      <c r="CD239" s="107">
        <f>SUM(CC239/12*2*$E239*$G239*$I239*$L239*$CD$10)+(CC239/12*10*$F239*$G239*$J239*$L239*$CD$10)</f>
        <v>986612.05440000014</v>
      </c>
      <c r="CE239" s="104"/>
      <c r="CF239" s="107">
        <f>SUM(CE239/12*2*$E239*$G239*$I239*$L239*CF$10)+(CE239/12*10*$F239*$G239*$J239*$L239*CF$10)</f>
        <v>0</v>
      </c>
      <c r="CG239" s="106">
        <v>100</v>
      </c>
      <c r="CH239" s="107">
        <f>SUM(CG239/12*2*$E239*$G239*$I239*$L239*CH$10)+(CG239/12*10*$F239*$G239*$J239*$L239*CH$10)</f>
        <v>2901800.16</v>
      </c>
      <c r="CI239" s="106"/>
      <c r="CJ239" s="107">
        <f>SUM(CI239/12*2*$E239*$G239*$I239*$L239*CJ$10)+(CI239/12*10*$F239*$G239*$J239*$L239*CJ$10)</f>
        <v>0</v>
      </c>
      <c r="CK239" s="106"/>
      <c r="CL239" s="107"/>
      <c r="CM239" s="104">
        <v>20</v>
      </c>
      <c r="CN239" s="107">
        <f>SUM(CM239/12*2*$E239*$G239*$I239*$L239*CN$10)+(CM239/12*10*$F239*$G239*$J239*$L239*CN$10)</f>
        <v>580360.03200000001</v>
      </c>
      <c r="CO239" s="104"/>
      <c r="CP239" s="107">
        <f>SUM(CO239/12*2*$E239*$G239*$I239*$L239*CP$10)+(CO239/12*10*$F239*$G239*$J239*$L239*CP$10)</f>
        <v>0</v>
      </c>
      <c r="CQ239" s="106">
        <v>92</v>
      </c>
      <c r="CR239" s="107">
        <f>SUM(CQ239/12*2*$E239*$G239*$I239*$L239*CR$10)+(CQ239/12*10*$F239*$G239*$J239*$L239*CR$10)</f>
        <v>2669656.1472</v>
      </c>
      <c r="CS239" s="104">
        <v>50</v>
      </c>
      <c r="CT239" s="107">
        <f>SUM(CS239/12*2*$E239*$G239*$I239*$L239*CT$10)+(CS239/12*10*$F239*$G239*$J239*$L239*CT$10)</f>
        <v>1450900.08</v>
      </c>
      <c r="CU239" s="104">
        <v>26</v>
      </c>
      <c r="CV239" s="107">
        <f>SUM(CU239/12*2*$E239*$G239*$I239*$L239*CV$10)+(CU239/12*10*$F239*$G239*$J239*$L239*CV$10)</f>
        <v>754468.04159999988</v>
      </c>
      <c r="CW239" s="104">
        <v>47</v>
      </c>
      <c r="CX239" s="107">
        <f>SUM(CW239/12*2*$E239*$G239*$I239*$L239*CX$10)+(CW239/12*10*$F239*$G239*$J239*$L239*CX$10)</f>
        <v>1363846.0751999998</v>
      </c>
      <c r="CY239" s="104">
        <v>66</v>
      </c>
      <c r="CZ239" s="107">
        <f>SUM(CY239/12*2*$E239*$G239*$I239*$L239*CZ$10)+(CY239/12*10*$F239*$G239*$J239*$L239*CZ$10)</f>
        <v>1915188.1055999999</v>
      </c>
      <c r="DA239" s="104">
        <v>55</v>
      </c>
      <c r="DB239" s="107">
        <f>SUM(DA239/12*2*$E239*$G239*$I239*$L239*DB$10)+(DA239/12*10*$F239*$G239*$J239*$L239*DB$10)</f>
        <v>1595990.088</v>
      </c>
      <c r="DC239" s="104">
        <v>40</v>
      </c>
      <c r="DD239" s="107">
        <f>SUM(DC239/12*2*$E239*$G239*$I239*$L239*DD$10)+(DC239/12*10*$F239*$G239*$J239*$L239*DD$10)</f>
        <v>1160720.064</v>
      </c>
      <c r="DE239" s="104"/>
      <c r="DF239" s="106">
        <f>SUM(DE239/12*2*$E239*$G239*$I239*$L239*DF$10)+(DE239/12*10*$F239*$G239*$J239*$L239*DF$10)</f>
        <v>0</v>
      </c>
      <c r="DG239" s="104"/>
      <c r="DH239" s="107">
        <f>SUM(DG239/12*2*$E239*$G239*$I239*$L239*DH$10)+(DG239/12*10*$F239*$G239*$J239*$L239*DH$10)</f>
        <v>0</v>
      </c>
      <c r="DI239" s="104"/>
      <c r="DJ239" s="107">
        <f>SUM(DI239/12*2*$E239*$G239*$I239*$M239*DJ$10)+(DI239/12*10*$F239*$G239*$J239*$M239*DJ$10)</f>
        <v>0</v>
      </c>
      <c r="DK239" s="104">
        <v>4</v>
      </c>
      <c r="DL239" s="107">
        <f>SUM(DK239/12*2*$E239*$G239*$I239*$N239*DL$10)+(DK239/12*10*$F239*$G239*$J239*$N239*DL$10)</f>
        <v>177562.53359999997</v>
      </c>
      <c r="DM239" s="125"/>
      <c r="DN239" s="105"/>
      <c r="DO239" s="187">
        <v>1</v>
      </c>
      <c r="DP239" s="105">
        <f>(DO239/12*2*$E239*$G239*$I239*$K239*DP$10)+(DO239/12*10*$F239*$G239*$J239*$K239*DP$10)</f>
        <v>24181.667999999998</v>
      </c>
      <c r="DQ239" s="104"/>
      <c r="DR239" s="107"/>
      <c r="DS239" s="104"/>
      <c r="DT239" s="106"/>
      <c r="DU239" s="104"/>
      <c r="DV239" s="105">
        <f>(DU239/12*2*$E239*$G239*$I239*$K239*DV$10)+(DU239/12*10*$F239*$G239*$J239*$K239*DV$10)</f>
        <v>0</v>
      </c>
      <c r="DW239" s="104"/>
      <c r="DX239" s="105"/>
      <c r="DY239" s="104"/>
      <c r="DZ239" s="106"/>
      <c r="EA239" s="110"/>
      <c r="EB239" s="110"/>
      <c r="EC239" s="104"/>
      <c r="ED239" s="106">
        <f>(EC239/12*2*$E239*$G239*$I239*$K239)+(EC239/12*10*$F239*$G239*$J239*$K239)</f>
        <v>0</v>
      </c>
      <c r="EE239" s="104"/>
      <c r="EF239" s="104"/>
      <c r="EG239" s="104"/>
      <c r="EH239" s="111"/>
      <c r="EI239" s="112">
        <f t="shared" ref="EI239:EJ242" si="509">SUM(O239,Q239,S239,U239,W239,Y239,AA239,AC239,AE239,AG239,AI239,AK239,AM239,AO239,AQ239,AS239,AU239,AW239,AY239,BA239,BC239,BE239,BG239,BI239,BK239,BM239,BO239,BQ239,BS239,BU239,BW239,BY239,CA239,CC239,CE239,CG239,CI239,CK239,CM239,CO239,CQ239,CS239,CU239,CW239,CY239,DA239,DC239,DE239,DG239,DI239,DK239,DM239,DO239,DQ239,DS239,DU239,DW239,DY239,EA239,EC239,EE239)</f>
        <v>2913</v>
      </c>
      <c r="EJ239" s="112">
        <f t="shared" si="509"/>
        <v>73128818.555999994</v>
      </c>
    </row>
    <row r="240" spans="1:140" s="3" customFormat="1" ht="90" hidden="1" customHeight="1" x14ac:dyDescent="0.25">
      <c r="A240" s="95"/>
      <c r="B240" s="132">
        <v>159</v>
      </c>
      <c r="C240" s="96" t="s">
        <v>639</v>
      </c>
      <c r="D240" s="186" t="s">
        <v>640</v>
      </c>
      <c r="E240" s="98">
        <v>16026</v>
      </c>
      <c r="F240" s="98">
        <v>16828</v>
      </c>
      <c r="G240" s="99">
        <v>1.41</v>
      </c>
      <c r="H240" s="100"/>
      <c r="I240" s="101">
        <v>1</v>
      </c>
      <c r="J240" s="102"/>
      <c r="K240" s="150">
        <v>1.4</v>
      </c>
      <c r="L240" s="150">
        <v>1.68</v>
      </c>
      <c r="M240" s="150">
        <v>2.23</v>
      </c>
      <c r="N240" s="153">
        <v>2.57</v>
      </c>
      <c r="O240" s="104"/>
      <c r="P240" s="105">
        <f>(O240/12*2*$E240*$G240*$I240*$K240*P$10)+(O240/12*10*$F240*$G240*$I240*$K240*P$10)</f>
        <v>0</v>
      </c>
      <c r="Q240" s="154"/>
      <c r="R240" s="105">
        <f>(Q240/12*2*$E240*$G240*$I240*$K240*R$10)+(Q240/12*10*$F240*$G240*$I240*$K240*R$10)</f>
        <v>0</v>
      </c>
      <c r="S240" s="106"/>
      <c r="T240" s="105">
        <f>(S240/12*2*$E240*$G240*$I240*$K240*T$10)+(S240/12*10*$F240*$G240*$I240*$K240*T$10)</f>
        <v>0</v>
      </c>
      <c r="U240" s="104"/>
      <c r="V240" s="105">
        <f>(U240/12*2*$E240*$G240*$I240*$K240*V$10)+(U240/12*10*$F240*$G240*$I240*$K240*V$10)</f>
        <v>0</v>
      </c>
      <c r="W240" s="104"/>
      <c r="X240" s="105">
        <f>(W240/12*2*$E240*$G240*$I240*$K240*X$10)+(W240/12*10*$F240*$G240*$I240*$K240*X$10)</f>
        <v>0</v>
      </c>
      <c r="Y240" s="104"/>
      <c r="Z240" s="105">
        <f>(Y240/12*2*$E240*$G240*$I240*$K240*Z$10)+(Y240/12*10*$F240*$G240*$I240*$K240*Z$10)</f>
        <v>0</v>
      </c>
      <c r="AA240" s="106"/>
      <c r="AB240" s="105">
        <f>(AA240/12*2*$E240*$G240*$I240*$K240*AB$10)+(AA240/12*10*$F240*$G240*$I240*$K240*AB$10)</f>
        <v>0</v>
      </c>
      <c r="AC240" s="106"/>
      <c r="AD240" s="105">
        <f>(AC240/12*2*$E240*$G240*$I240*$K240*AD$10)+(AC240/12*10*$F240*$G240*$I240*$K240*AD$10)</f>
        <v>0</v>
      </c>
      <c r="AE240" s="106"/>
      <c r="AF240" s="106">
        <f>SUM(AE240/12*2*$E240*$G240*$I240*$L240*$AF$10)+(AE240/12*10*$F240*$G240*$I240*$L240*$AF$10)</f>
        <v>0</v>
      </c>
      <c r="AG240" s="106"/>
      <c r="AH240" s="107">
        <f>SUM(AG240/12*2*$E240*$G240*$I240*$L240*$AH$10)+(AG240/12*10*$F240*$G240*$I240*$L240*$AH$10)</f>
        <v>0</v>
      </c>
      <c r="AI240" s="104"/>
      <c r="AJ240" s="105">
        <f>(AI240/12*2*$E240*$G240*$I240*$K240*AJ$10)+(AI240/12*10*$F240*$G240*$I240*$K240*AJ$10)</f>
        <v>0</v>
      </c>
      <c r="AK240" s="104"/>
      <c r="AL240" s="105">
        <f>(AK240/12*2*$E240*$G240*$I240*$K240*AL$10)+(AK240/12*10*$F240*$G240*$I240*$K240*AL$10)</f>
        <v>0</v>
      </c>
      <c r="AM240" s="104"/>
      <c r="AN240" s="105">
        <f>(AM240/12*2*$E240*$G240*$I240*$K240*AN$10)+(AM240/12*10*$F240*$G240*$I240*$K240*AN$10)</f>
        <v>0</v>
      </c>
      <c r="AO240" s="104"/>
      <c r="AP240" s="105">
        <f>(AO240/12*2*$E240*$G240*$I240*$K240*AP$10)+(AO240/12*10*$F240*$G240*$I240*$K240*AP$10)</f>
        <v>0</v>
      </c>
      <c r="AQ240" s="104"/>
      <c r="AR240" s="105">
        <f>(AQ240/12*2*$E240*$G240*$I240*$K240*AR$10)+(AQ240/12*10*$F240*$G240*$I240*$K240*AR$10)</f>
        <v>0</v>
      </c>
      <c r="AS240" s="104"/>
      <c r="AT240" s="105">
        <f>(AS240/12*2*$E240*$G240*$I240*$K240*AT$10)+(AS240/12*10*$F240*$G240*$I240*$K240*AT$10)</f>
        <v>0</v>
      </c>
      <c r="AU240" s="104"/>
      <c r="AV240" s="105">
        <f>(AU240/12*2*$E240*$G240*$I240*$K240*AV$10)+(AU240/12*10*$F240*$G240*$I240*$K240*AV$10)</f>
        <v>0</v>
      </c>
      <c r="AW240" s="104"/>
      <c r="AX240" s="105">
        <f>(AW240/12*2*$E240*$G240*$I240*$K240*AX$10)+(AW240/12*10*$F240*$G240*$I240*$K240*AX$10)</f>
        <v>0</v>
      </c>
      <c r="AY240" s="104"/>
      <c r="AZ240" s="105">
        <f>(AY240/12*2*$E240*$G240*$I240*$K240*AZ$10)+(AY240/12*10*$F240*$G240*$I240*$K240*AZ$10)</f>
        <v>0</v>
      </c>
      <c r="BA240" s="104">
        <v>1</v>
      </c>
      <c r="BB240" s="105">
        <f>(BA240/12*2*$E240*$G240*$I240*$K240*BB$10)+(BA240/12*10*$F240*$G240*$I240*$K240*BB$10)</f>
        <v>32954.613999999994</v>
      </c>
      <c r="BC240" s="104"/>
      <c r="BD240" s="105">
        <f>(BC240/12*2*$E240*$G240*$I240*$K240*BD$10)+(BC240/12*10*$F240*$G240*$I240*$K240*BD$10)</f>
        <v>0</v>
      </c>
      <c r="BE240" s="104"/>
      <c r="BF240" s="105">
        <f>(BE240/12*2*$E240*$G240*$I240*$K240*BF$10)+(BE240/12*10*$F240*$G240*$I240*$K240*BF$10)</f>
        <v>0</v>
      </c>
      <c r="BG240" s="104"/>
      <c r="BH240" s="105">
        <f>(BG240/12*2*$E240*$G240*$I240*$K240*BH$10)+(BG240/12*10*$F240*$G240*$I240*$K240*BH$10)</f>
        <v>0</v>
      </c>
      <c r="BI240" s="104"/>
      <c r="BJ240" s="105">
        <f>(BI240/12*2*$E240*$G240*$I240*$K240*BJ$10)+(BI240/12*10*$F240*$G240*$I240*$K240*BJ$10)</f>
        <v>0</v>
      </c>
      <c r="BK240" s="104"/>
      <c r="BL240" s="105">
        <f>(BK240/12*2*$E240*$G240*$I240*$K240*BL$10)+(BK240/12*10*$F240*$G240*$I240*$K240*BL$10)</f>
        <v>0</v>
      </c>
      <c r="BM240" s="104"/>
      <c r="BN240" s="105">
        <f>(BM240/12*2*$E240*$G240*$I240*$K240*BN$10)+(BM240/12*10*$F240*$G240*$I240*$K240*BN$10)</f>
        <v>0</v>
      </c>
      <c r="BO240" s="109"/>
      <c r="BP240" s="105">
        <f>(BO240/12*2*$E240*$G240*$I240*$K240*BP$10)+(BO240/12*10*$F240*$G240*$I240*$K240*BP$10)</f>
        <v>0</v>
      </c>
      <c r="BQ240" s="104">
        <v>1</v>
      </c>
      <c r="BR240" s="105">
        <f>(BQ240/12*2*$E240*$G240*$I240*$K240*BR$10)+(BQ240/12*10*$F240*$G240*$I240*$K240*BR$10)</f>
        <v>32954.613999999994</v>
      </c>
      <c r="BS240" s="106"/>
      <c r="BT240" s="105">
        <f>(BS240/12*2*$E240*$G240*$I240*$K240*BT$10)+(BS240/12*10*$F240*$G240*$I240*$K240*BT$10)</f>
        <v>0</v>
      </c>
      <c r="BU240" s="104"/>
      <c r="BV240" s="105">
        <f>(BU240/12*2*$E240*$G240*$I240*$K240*BV$10)+(BU240/12*10*$F240*$G240*$I240*$K240*BV$10)</f>
        <v>0</v>
      </c>
      <c r="BW240" s="104"/>
      <c r="BX240" s="105">
        <f>(BW240/12*2*$E240*$G240*$I240*$K240*BX$10)+(BW240/12*10*$F240*$G240*$I240*$K240*BX$10)</f>
        <v>0</v>
      </c>
      <c r="BY240" s="104"/>
      <c r="BZ240" s="105">
        <f>(BY240/12*2*$E240*$G240*$I240*$K240*BZ$10)+(BY240/12*10*$F240*$G240*$I240*$K240*BZ$10)</f>
        <v>0</v>
      </c>
      <c r="CA240" s="104">
        <v>4</v>
      </c>
      <c r="CB240" s="105">
        <f>(CA240/12*2*$E240*$G240*$I240*$K240*CB$10)+(CA240/12*10*$F240*$G240*$I240*$K240*CB$10)</f>
        <v>131818.45599999998</v>
      </c>
      <c r="CC240" s="106"/>
      <c r="CD240" s="107">
        <f>SUM(CC240/12*2*$E240*$G240*$I240*$L240*CD$10)+(CC240/12*10*$F240*$G240*$I240*$L240*$CD$10)</f>
        <v>0</v>
      </c>
      <c r="CE240" s="104"/>
      <c r="CF240" s="107">
        <f>SUM(CE240/12*2*$E240*$G240*$I240*$L240*CF$10)+(CE240/12*10*$F240*$G240*$I240*$L240*CF$10)</f>
        <v>0</v>
      </c>
      <c r="CG240" s="106"/>
      <c r="CH240" s="107">
        <f>SUM(CG240/12*2*$E240*$G240*$I240*$L240*CH$10)+(CG240/12*10*$F240*$G240*$I240*$L240*CH$10)</f>
        <v>0</v>
      </c>
      <c r="CI240" s="106"/>
      <c r="CJ240" s="107">
        <f>SUM(CI240/12*2*$E240*$G240*$I240*$L240*CJ$10)+(CI240/12*10*$F240*$G240*$I240*$L240*CJ$10)</f>
        <v>0</v>
      </c>
      <c r="CK240" s="106"/>
      <c r="CL240" s="107">
        <f>SUM(CK240/12*2*$E240*$G240*$I240*$L240*CL$10)+(CK240/12*10*$F240*$G240*$I240*$L240*CL$10)</f>
        <v>0</v>
      </c>
      <c r="CM240" s="104"/>
      <c r="CN240" s="107">
        <f>SUM(CM240/12*2*$E240*$G240*$I240*$L240*CN$10)+(CM240/12*10*$F240*$G240*$I240*$L240*CN$10)</f>
        <v>0</v>
      </c>
      <c r="CO240" s="104"/>
      <c r="CP240" s="107">
        <f>SUM(CO240/12*2*$E240*$G240*$I240*$L240*CP$10)+(CO240/12*10*$F240*$G240*$I240*$L240*CP$10)</f>
        <v>0</v>
      </c>
      <c r="CQ240" s="106"/>
      <c r="CR240" s="107">
        <f>SUM(CQ240/12*2*$E240*$G240*$I240*$L240*CR$10)+(CQ240/12*10*$F240*$G240*$I240*$L240*CR$10)</f>
        <v>0</v>
      </c>
      <c r="CS240" s="104"/>
      <c r="CT240" s="107">
        <f>SUM(CS240/12*2*$E240*$G240*$I240*$L240*CT$10)+(CS240/12*10*$F240*$G240*$I240*$L240*CT$10)</f>
        <v>0</v>
      </c>
      <c r="CU240" s="104"/>
      <c r="CV240" s="107">
        <f>SUM(CU240/12*2*$E240*$G240*$I240*$L240*CV$10)+(CU240/12*10*$F240*$G240*$I240*$L240*CV$10)</f>
        <v>0</v>
      </c>
      <c r="CW240" s="104">
        <v>5</v>
      </c>
      <c r="CX240" s="107">
        <f>SUM(CW240/12*2*$E240*$G240*$I240*$L240*CX$10)+(CW240/12*10*$F240*$G240*$I240*$L240*CX$10)</f>
        <v>197727.68399999998</v>
      </c>
      <c r="CY240" s="104"/>
      <c r="CZ240" s="107">
        <f>SUM(CY240/12*2*$E240*$G240*$I240*$L240*CZ$10)+(CY240/12*10*$F240*$G240*$I240*$L240*CZ$10)</f>
        <v>0</v>
      </c>
      <c r="DA240" s="104"/>
      <c r="DB240" s="107">
        <f>SUM(DA240/12*2*$E240*$G240*$I240*$L240*DB$10)+(DA240/12*10*$F240*$G240*$I240*$L240*DB$10)</f>
        <v>0</v>
      </c>
      <c r="DC240" s="104"/>
      <c r="DD240" s="107">
        <f>SUM(DC240/12*2*$E240*$G240*$I240*$L240*DD$10)+(DC240/12*10*$F240*$G240*$I240*$L240*DD$10)</f>
        <v>0</v>
      </c>
      <c r="DE240" s="104"/>
      <c r="DF240" s="106">
        <f>SUM(DE240/12*2*$E240*$G240*$I240*$L240*DF$10)+(DE240/12*10*$F240*$G240*$I240*$L240*DF$10)</f>
        <v>0</v>
      </c>
      <c r="DG240" s="104"/>
      <c r="DH240" s="107">
        <f>SUM(DG240/12*2*$E240*$G240*$I240*$L240*DH$10)+(DG240/12*10*$F240*$G240*$I240*$L240*DH$10)</f>
        <v>0</v>
      </c>
      <c r="DI240" s="104"/>
      <c r="DJ240" s="107">
        <f>SUM(DI240/12*2*$E240*$G240*$I240*$M240*DJ$10)+(DI240/12*10*$F240*$G240*$I240*$M240*DJ$10)</f>
        <v>0</v>
      </c>
      <c r="DK240" s="104"/>
      <c r="DL240" s="107">
        <f>SUM(DK240/12*2*$E240*$G240*$I240*$N240*DL$10)+(DK240/12*10*$F240*$G240*$I240*$N240*DL$10)</f>
        <v>0</v>
      </c>
      <c r="DM240" s="125"/>
      <c r="DN240" s="105">
        <f>(DM240/12*2*$E240*$G240*$I240*$K240*DN$10)+(DM240/12*10*$F240*$G240*$I240*$K240*DN$10)</f>
        <v>0</v>
      </c>
      <c r="DO240" s="104"/>
      <c r="DP240" s="105">
        <f>(DO240/12*2*$E240*$G240*$I240*$K240*DP$10)+(DO240/12*10*$F240*$G240*$I240*$K240*DP$10)</f>
        <v>0</v>
      </c>
      <c r="DQ240" s="104"/>
      <c r="DR240" s="107">
        <f>SUM(DQ240/12*2*$E240*$G240*$I240)+(DQ240/12*10*$F240*$G240*$I240)</f>
        <v>0</v>
      </c>
      <c r="DS240" s="104"/>
      <c r="DT240" s="106"/>
      <c r="DU240" s="104"/>
      <c r="DV240" s="105">
        <f>(DU240/12*2*$E240*$G240*$I240*$K240*DV$10)+(DU240/12*10*$F240*$G240*$I240*$K240*DV$10)</f>
        <v>0</v>
      </c>
      <c r="DW240" s="104"/>
      <c r="DX240" s="105">
        <f>(DW240/12*2*$E240*$G240*$I240*$K240*DX$10)+(DW240/12*10*$F240*$G240*$I240*$K240*DX$10)</f>
        <v>0</v>
      </c>
      <c r="DY240" s="104"/>
      <c r="DZ240" s="106"/>
      <c r="EA240" s="110"/>
      <c r="EB240" s="110"/>
      <c r="EC240" s="125"/>
      <c r="ED240" s="106"/>
      <c r="EE240" s="125"/>
      <c r="EF240" s="125"/>
      <c r="EG240" s="125"/>
      <c r="EH240" s="111">
        <f>(EG240/12*2*$E240*$G240*$I240*$K240)+(EG240/12*10*$F240*$G240*$I240*$K240)</f>
        <v>0</v>
      </c>
      <c r="EI240" s="112">
        <f t="shared" si="509"/>
        <v>11</v>
      </c>
      <c r="EJ240" s="112">
        <f t="shared" si="509"/>
        <v>395455.3679999999</v>
      </c>
    </row>
    <row r="241" spans="1:140" s="3" customFormat="1" ht="26.25" hidden="1" customHeight="1" x14ac:dyDescent="0.25">
      <c r="A241" s="95"/>
      <c r="B241" s="132">
        <v>160</v>
      </c>
      <c r="C241" s="96" t="s">
        <v>641</v>
      </c>
      <c r="D241" s="186" t="s">
        <v>642</v>
      </c>
      <c r="E241" s="98">
        <v>16026</v>
      </c>
      <c r="F241" s="98">
        <v>16828</v>
      </c>
      <c r="G241" s="99">
        <v>2.58</v>
      </c>
      <c r="H241" s="100"/>
      <c r="I241" s="101">
        <v>1</v>
      </c>
      <c r="J241" s="102"/>
      <c r="K241" s="150">
        <v>1.4</v>
      </c>
      <c r="L241" s="150">
        <v>1.68</v>
      </c>
      <c r="M241" s="150">
        <v>2.23</v>
      </c>
      <c r="N241" s="153">
        <v>2.57</v>
      </c>
      <c r="O241" s="159"/>
      <c r="P241" s="105">
        <f>(O241/12*2*$E241*$G241*$I241*$K241*P$10)+(O241/12*10*$F241*$G241*$I241*$K241*P$10)</f>
        <v>0</v>
      </c>
      <c r="Q241" s="154"/>
      <c r="R241" s="105">
        <f>(Q241/12*2*$E241*$G241*$I241*$K241*R$10)+(Q241/12*10*$F241*$G241*$I241*$K241*R$10)</f>
        <v>0</v>
      </c>
      <c r="S241" s="154"/>
      <c r="T241" s="105">
        <f>(S241/12*2*$E241*$G241*$I241*$K241*T$10)+(S241/12*10*$F241*$G241*$I241*$K241*T$10)</f>
        <v>0</v>
      </c>
      <c r="U241" s="159"/>
      <c r="V241" s="105">
        <f>(U241/12*2*$E241*$G241*$I241*$K241*V$10)+(U241/12*10*$F241*$G241*$I241*$K241*V$10)</f>
        <v>0</v>
      </c>
      <c r="W241" s="159"/>
      <c r="X241" s="105">
        <f>(W241/12*2*$E241*$G241*$I241*$K241*X$10)+(W241/12*10*$F241*$G241*$I241*$K241*X$10)</f>
        <v>0</v>
      </c>
      <c r="Y241" s="159"/>
      <c r="Z241" s="105">
        <f>(Y241/12*2*$E241*$G241*$I241*$K241*Z$10)+(Y241/12*10*$F241*$G241*$I241*$K241*Z$10)</f>
        <v>0</v>
      </c>
      <c r="AA241" s="154"/>
      <c r="AB241" s="105">
        <f>(AA241/12*2*$E241*$G241*$I241*$K241*AB$10)+(AA241/12*10*$F241*$G241*$I241*$K241*AB$10)</f>
        <v>0</v>
      </c>
      <c r="AC241" s="154"/>
      <c r="AD241" s="105">
        <f>(AC241/12*2*$E241*$G241*$I241*$K241*AD$10)+(AC241/12*10*$F241*$G241*$I241*$K241*AD$10)</f>
        <v>0</v>
      </c>
      <c r="AE241" s="154"/>
      <c r="AF241" s="106">
        <f>SUM(AE241/12*2*$E241*$G241*$I241*$L241*$AF$10)+(AE241/12*10*$F241*$G241*$I241*$L241*$AF$10)</f>
        <v>0</v>
      </c>
      <c r="AG241" s="154"/>
      <c r="AH241" s="107">
        <f>SUM(AG241/12*2*$E241*$G241*$I241*$L241*$AH$10)+(AG241/12*10*$F241*$G241*$I241*$L241*$AH$10)</f>
        <v>0</v>
      </c>
      <c r="AI241" s="159"/>
      <c r="AJ241" s="105">
        <f>(AI241/12*2*$E241*$G241*$I241*$K241*AJ$10)+(AI241/12*10*$F241*$G241*$I241*$K241*AJ$10)</f>
        <v>0</v>
      </c>
      <c r="AK241" s="159"/>
      <c r="AL241" s="105">
        <f>(AK241/12*2*$E241*$G241*$I241*$K241*AL$10)+(AK241/12*10*$F241*$G241*$I241*$K241*AL$10)</f>
        <v>0</v>
      </c>
      <c r="AM241" s="104"/>
      <c r="AN241" s="105">
        <f>(AM241/12*2*$E241*$G241*$I241*$K241*AN$10)+(AM241/12*10*$F241*$G241*$I241*$K241*AN$10)</f>
        <v>0</v>
      </c>
      <c r="AO241" s="159"/>
      <c r="AP241" s="105">
        <f>(AO241/12*2*$E241*$G241*$I241*$K241*AP$10)+(AO241/12*10*$F241*$G241*$I241*$K241*AP$10)</f>
        <v>0</v>
      </c>
      <c r="AQ241" s="159"/>
      <c r="AR241" s="105">
        <f>(AQ241/12*2*$E241*$G241*$I241*$K241*AR$10)+(AQ241/12*10*$F241*$G241*$I241*$K241*AR$10)</f>
        <v>0</v>
      </c>
      <c r="AS241" s="159"/>
      <c r="AT241" s="105">
        <f>(AS241/12*2*$E241*$G241*$I241*$K241*AT$10)+(AS241/12*10*$F241*$G241*$I241*$K241*AT$10)</f>
        <v>0</v>
      </c>
      <c r="AU241" s="159"/>
      <c r="AV241" s="105">
        <f>(AU241/12*2*$E241*$G241*$I241*$K241*AV$10)+(AU241/12*10*$F241*$G241*$I241*$K241*AV$10)</f>
        <v>0</v>
      </c>
      <c r="AW241" s="159"/>
      <c r="AX241" s="105">
        <f>(AW241/12*2*$E241*$G241*$I241*$K241*AX$10)+(AW241/12*10*$F241*$G241*$I241*$K241*AX$10)</f>
        <v>0</v>
      </c>
      <c r="AY241" s="159"/>
      <c r="AZ241" s="105">
        <f>(AY241/12*2*$E241*$G241*$I241*$K241*AZ$10)+(AY241/12*10*$F241*$G241*$I241*$K241*AZ$10)</f>
        <v>0</v>
      </c>
      <c r="BA241" s="159"/>
      <c r="BB241" s="105">
        <f>(BA241/12*2*$E241*$G241*$I241*$K241*BB$10)+(BA241/12*10*$F241*$G241*$I241*$K241*BB$10)</f>
        <v>0</v>
      </c>
      <c r="BC241" s="159"/>
      <c r="BD241" s="105">
        <f>(BC241/12*2*$E241*$G241*$I241*$K241*BD$10)+(BC241/12*10*$F241*$G241*$I241*$K241*BD$10)</f>
        <v>0</v>
      </c>
      <c r="BE241" s="159"/>
      <c r="BF241" s="105">
        <f>(BE241/12*2*$E241*$G241*$I241*$K241*BF$10)+(BE241/12*10*$F241*$G241*$I241*$K241*BF$10)</f>
        <v>0</v>
      </c>
      <c r="BG241" s="159"/>
      <c r="BH241" s="105">
        <f>(BG241/12*2*$E241*$G241*$I241*$K241*BH$10)+(BG241/12*10*$F241*$G241*$I241*$K241*BH$10)</f>
        <v>0</v>
      </c>
      <c r="BI241" s="159"/>
      <c r="BJ241" s="105">
        <f>(BI241/12*2*$E241*$G241*$I241*$K241*BJ$10)+(BI241/12*10*$F241*$G241*$I241*$K241*BJ$10)</f>
        <v>0</v>
      </c>
      <c r="BK241" s="159"/>
      <c r="BL241" s="105">
        <f>(BK241/12*2*$E241*$G241*$I241*$K241*BL$10)+(BK241/12*10*$F241*$G241*$I241*$K241*BL$10)</f>
        <v>0</v>
      </c>
      <c r="BM241" s="159"/>
      <c r="BN241" s="105">
        <f>(BM241/12*2*$E241*$G241*$I241*$K241*BN$10)+(BM241/12*10*$F241*$G241*$I241*$K241*BN$10)</f>
        <v>0</v>
      </c>
      <c r="BO241" s="165"/>
      <c r="BP241" s="105">
        <f>(BO241/12*2*$E241*$G241*$I241*$K241*BP$10)+(BO241/12*10*$F241*$G241*$I241*$K241*BP$10)</f>
        <v>0</v>
      </c>
      <c r="BQ241" s="159"/>
      <c r="BR241" s="105">
        <f>(BQ241/12*2*$E241*$G241*$I241*$K241*BR$10)+(BQ241/12*10*$F241*$G241*$I241*$K241*BR$10)</f>
        <v>0</v>
      </c>
      <c r="BS241" s="154"/>
      <c r="BT241" s="105">
        <f>(BS241/12*2*$E241*$G241*$I241*$K241*BT$10)+(BS241/12*10*$F241*$G241*$I241*$K241*BT$10)</f>
        <v>0</v>
      </c>
      <c r="BU241" s="104"/>
      <c r="BV241" s="105">
        <f>(BU241/12*2*$E241*$G241*$I241*$K241*BV$10)+(BU241/12*10*$F241*$G241*$I241*$K241*BV$10)</f>
        <v>0</v>
      </c>
      <c r="BW241" s="159"/>
      <c r="BX241" s="105">
        <f>(BW241/12*2*$E241*$G241*$I241*$K241*BX$10)+(BW241/12*10*$F241*$G241*$I241*$K241*BX$10)</f>
        <v>0</v>
      </c>
      <c r="BY241" s="159"/>
      <c r="BZ241" s="105">
        <f>(BY241/12*2*$E241*$G241*$I241*$K241*BZ$10)+(BY241/12*10*$F241*$G241*$I241*$K241*BZ$10)</f>
        <v>0</v>
      </c>
      <c r="CA241" s="218"/>
      <c r="CB241" s="105">
        <f>(CA241/12*2*$E241*$G241*$I241*$K241*CB$10)+(CA241/12*10*$F241*$G241*$I241*$K241*CB$10)</f>
        <v>0</v>
      </c>
      <c r="CC241" s="154"/>
      <c r="CD241" s="107">
        <f>SUM(CC241/12*2*$E241*$G241*$I241*$L241*CD$10)+(CC241/12*10*$F241*$G241*$I241*$L241*$CD$10)</f>
        <v>0</v>
      </c>
      <c r="CE241" s="159"/>
      <c r="CF241" s="107">
        <f>SUM(CE241/12*2*$E241*$G241*$I241*$L241*CF$10)+(CE241/12*10*$F241*$G241*$I241*$L241*CF$10)</f>
        <v>0</v>
      </c>
      <c r="CG241" s="154"/>
      <c r="CH241" s="107">
        <f>SUM(CG241/12*2*$E241*$G241*$I241*$L241*CH$10)+(CG241/12*10*$F241*$G241*$I241*$L241*CH$10)</f>
        <v>0</v>
      </c>
      <c r="CI241" s="154"/>
      <c r="CJ241" s="107">
        <f>SUM(CI241/12*2*$E241*$G241*$I241*$L241*CJ$10)+(CI241/12*10*$F241*$G241*$I241*$L241*CJ$10)</f>
        <v>0</v>
      </c>
      <c r="CK241" s="154"/>
      <c r="CL241" s="107">
        <f>SUM(CK241/12*2*$E241*$G241*$I241*$L241*CL$10)+(CK241/12*10*$F241*$G241*$I241*$L241*CL$10)</f>
        <v>0</v>
      </c>
      <c r="CM241" s="159"/>
      <c r="CN241" s="107">
        <f>SUM(CM241/12*2*$E241*$G241*$I241*$L241*CN$10)+(CM241/12*10*$F241*$G241*$I241*$L241*CN$10)</f>
        <v>0</v>
      </c>
      <c r="CO241" s="159"/>
      <c r="CP241" s="107">
        <f>SUM(CO241/12*2*$E241*$G241*$I241*$L241*CP$10)+(CO241/12*10*$F241*$G241*$I241*$L241*CP$10)</f>
        <v>0</v>
      </c>
      <c r="CQ241" s="154"/>
      <c r="CR241" s="107">
        <f>SUM(CQ241/12*2*$E241*$G241*$I241*$L241*CR$10)+(CQ241/12*10*$F241*$G241*$I241*$L241*CR$10)</f>
        <v>0</v>
      </c>
      <c r="CS241" s="159"/>
      <c r="CT241" s="107">
        <f>SUM(CS241/12*2*$E241*$G241*$I241*$L241*CT$10)+(CS241/12*10*$F241*$G241*$I241*$L241*CT$10)</f>
        <v>0</v>
      </c>
      <c r="CU241" s="159"/>
      <c r="CV241" s="107">
        <f>SUM(CU241/12*2*$E241*$G241*$I241*$L241*CV$10)+(CU241/12*10*$F241*$G241*$I241*$L241*CV$10)</f>
        <v>0</v>
      </c>
      <c r="CW241" s="159"/>
      <c r="CX241" s="107">
        <f>SUM(CW241/12*2*$E241*$G241*$I241*$L241*CX$10)+(CW241/12*10*$F241*$G241*$I241*$L241*CX$10)</f>
        <v>0</v>
      </c>
      <c r="CY241" s="104"/>
      <c r="CZ241" s="107">
        <f>SUM(CY241/12*2*$E241*$G241*$I241*$L241*CZ$10)+(CY241/12*10*$F241*$G241*$I241*$L241*CZ$10)</f>
        <v>0</v>
      </c>
      <c r="DA241" s="104"/>
      <c r="DB241" s="107">
        <f>SUM(DA241/12*2*$E241*$G241*$I241*$L241*DB$10)+(DA241/12*10*$F241*$G241*$I241*$L241*DB$10)</f>
        <v>0</v>
      </c>
      <c r="DC241" s="159"/>
      <c r="DD241" s="107">
        <f>SUM(DC241/12*2*$E241*$G241*$I241*$L241*DD$10)+(DC241/12*10*$F241*$G241*$I241*$L241*DD$10)</f>
        <v>0</v>
      </c>
      <c r="DE241" s="159"/>
      <c r="DF241" s="106">
        <f>SUM(DE241/12*2*$E241*$G241*$I241*$L241*DF$10)+(DE241/12*10*$F241*$G241*$I241*$L241*DF$10)</f>
        <v>0</v>
      </c>
      <c r="DG241" s="159"/>
      <c r="DH241" s="107">
        <f>SUM(DG241/12*2*$E241*$G241*$I241*$L241*DH$10)+(DG241/12*10*$F241*$G241*$I241*$L241*DH$10)</f>
        <v>0</v>
      </c>
      <c r="DI241" s="159"/>
      <c r="DJ241" s="107">
        <f>SUM(DI241/12*2*$E241*$G241*$I241*$M241*DJ$10)+(DI241/12*10*$F241*$G241*$I241*$M241*DJ$10)</f>
        <v>0</v>
      </c>
      <c r="DK241" s="159"/>
      <c r="DL241" s="107">
        <f>SUM(DK241/12*2*$E241*$G241*$I241*$N241*DL$10)+(DK241/12*10*$F241*$G241*$I241*$N241*DL$10)</f>
        <v>0</v>
      </c>
      <c r="DM241" s="125"/>
      <c r="DN241" s="105">
        <f>(DM241/12*2*$E241*$G241*$I241*$K241*DN$10)+(DM241/12*10*$F241*$G241*$I241*$K241*DN$10)</f>
        <v>0</v>
      </c>
      <c r="DO241" s="104"/>
      <c r="DP241" s="105">
        <f>(DO241/12*2*$E241*$G241*$I241*$K241*DP$10)+(DO241/12*10*$F241*$G241*$I241*$K241*DP$10)</f>
        <v>0</v>
      </c>
      <c r="DQ241" s="159"/>
      <c r="DR241" s="107">
        <f>SUM(DQ241/12*2*$E241*$G241*$I241)+(DQ241/12*10*$F241*$G241*$I241)</f>
        <v>0</v>
      </c>
      <c r="DS241" s="104"/>
      <c r="DT241" s="106"/>
      <c r="DU241" s="104"/>
      <c r="DV241" s="105">
        <f>(DU241/12*2*$E241*$G241*$I241*$K241*DV$10)+(DU241/12*10*$F241*$G241*$I241*$K241*DV$10)</f>
        <v>0</v>
      </c>
      <c r="DW241" s="104"/>
      <c r="DX241" s="105">
        <f>(DW241/12*2*$E241*$G241*$I241*$K241*DX$10)+(DW241/12*10*$F241*$G241*$I241*$K241*DX$10)</f>
        <v>0</v>
      </c>
      <c r="DY241" s="104"/>
      <c r="DZ241" s="106"/>
      <c r="EA241" s="110"/>
      <c r="EB241" s="110"/>
      <c r="EC241" s="125"/>
      <c r="ED241" s="106"/>
      <c r="EE241" s="125"/>
      <c r="EF241" s="125"/>
      <c r="EG241" s="125"/>
      <c r="EH241" s="111">
        <f>(EG241/12*2*$E241*$G241*$I241*$K241)+(EG241/12*10*$F241*$G241*$I241*$K241)</f>
        <v>0</v>
      </c>
      <c r="EI241" s="112">
        <f t="shared" si="509"/>
        <v>0</v>
      </c>
      <c r="EJ241" s="112">
        <f t="shared" si="509"/>
        <v>0</v>
      </c>
    </row>
    <row r="242" spans="1:140" s="3" customFormat="1" ht="45" hidden="1" customHeight="1" x14ac:dyDescent="0.25">
      <c r="A242" s="95"/>
      <c r="B242" s="132">
        <v>161</v>
      </c>
      <c r="C242" s="96" t="s">
        <v>643</v>
      </c>
      <c r="D242" s="186" t="s">
        <v>644</v>
      </c>
      <c r="E242" s="98">
        <v>16026</v>
      </c>
      <c r="F242" s="98">
        <v>16828</v>
      </c>
      <c r="G242" s="168">
        <v>12.27</v>
      </c>
      <c r="H242" s="100"/>
      <c r="I242" s="101">
        <v>1</v>
      </c>
      <c r="J242" s="102"/>
      <c r="K242" s="150">
        <v>1.4</v>
      </c>
      <c r="L242" s="150">
        <v>1.68</v>
      </c>
      <c r="M242" s="150">
        <v>2.23</v>
      </c>
      <c r="N242" s="153">
        <v>2.57</v>
      </c>
      <c r="O242" s="159"/>
      <c r="P242" s="105">
        <f>(O242/12*2*$E242*$G242*$I242*$K242*P$10)+(O242/12*10*$F242*$G242*$I242*$K242*P$10)</f>
        <v>0</v>
      </c>
      <c r="Q242" s="154"/>
      <c r="R242" s="105">
        <f>(Q242/12*2*$E242*$G242*$I242*$K242*R$10)+(Q242/12*10*$F242*$G242*$I242*$K242*R$10)</f>
        <v>0</v>
      </c>
      <c r="S242" s="154"/>
      <c r="T242" s="105">
        <f>(S242/12*2*$E242*$G242*$I242*$K242*T$10)+(S242/12*10*$F242*$G242*$I242*$K242*T$10)</f>
        <v>0</v>
      </c>
      <c r="U242" s="159"/>
      <c r="V242" s="105">
        <f>(U242/12*2*$E242*$G242*$I242*$K242*V$10)+(U242/12*10*$F242*$G242*$I242*$K242*V$10)</f>
        <v>0</v>
      </c>
      <c r="W242" s="159"/>
      <c r="X242" s="105">
        <f>(W242/12*2*$E242*$G242*$I242*$K242*X$10)+(W242/12*10*$F242*$G242*$I242*$K242*X$10)</f>
        <v>0</v>
      </c>
      <c r="Y242" s="159"/>
      <c r="Z242" s="105">
        <f>(Y242/12*2*$E242*$G242*$I242*$K242*Z$10)+(Y242/12*10*$F242*$G242*$I242*$K242*Z$10)</f>
        <v>0</v>
      </c>
      <c r="AA242" s="154"/>
      <c r="AB242" s="105">
        <f>(AA242/12*2*$E242*$G242*$I242*$K242*AB$10)+(AA242/12*10*$F242*$G242*$I242*$K242*AB$10)</f>
        <v>0</v>
      </c>
      <c r="AC242" s="154"/>
      <c r="AD242" s="105">
        <f>(AC242/12*2*$E242*$G242*$I242*$K242*AD$10)+(AC242/12*10*$F242*$G242*$I242*$K242*AD$10)</f>
        <v>0</v>
      </c>
      <c r="AE242" s="154"/>
      <c r="AF242" s="106">
        <f>SUM(AE242/12*2*$E242*$G242*$I242*$L242*$AF$10)+(AE242/12*10*$F242*$G242*$I242*$L242*$AF$10)</f>
        <v>0</v>
      </c>
      <c r="AG242" s="154"/>
      <c r="AH242" s="107">
        <f>SUM(AG242/12*2*$E242*$G242*$I242*$L242*$AH$10)+(AG242/12*10*$F242*$G242*$I242*$L242*$AH$10)</f>
        <v>0</v>
      </c>
      <c r="AI242" s="159"/>
      <c r="AJ242" s="105">
        <f>(AI242/12*2*$E242*$G242*$I242*$K242*AJ$10)+(AI242/12*10*$F242*$G242*$I242*$K242*AJ$10)</f>
        <v>0</v>
      </c>
      <c r="AK242" s="159"/>
      <c r="AL242" s="105">
        <f>(AK242/12*2*$E242*$G242*$I242*$K242*AL$10)+(AK242/12*10*$F242*$G242*$I242*$K242*AL$10)</f>
        <v>0</v>
      </c>
      <c r="AM242" s="104"/>
      <c r="AN242" s="105">
        <f>(AM242/12*2*$E242*$G242*$I242*$K242*AN$10)+(AM242/12*10*$F242*$G242*$I242*$K242*AN$10)</f>
        <v>0</v>
      </c>
      <c r="AO242" s="159"/>
      <c r="AP242" s="105">
        <f>(AO242/12*2*$E242*$G242*$I242*$K242*AP$10)+(AO242/12*10*$F242*$G242*$I242*$K242*AP$10)</f>
        <v>0</v>
      </c>
      <c r="AQ242" s="159"/>
      <c r="AR242" s="105">
        <f>(AQ242/12*2*$E242*$G242*$I242*$K242*AR$10)+(AQ242/12*10*$F242*$G242*$I242*$K242*AR$10)</f>
        <v>0</v>
      </c>
      <c r="AS242" s="159"/>
      <c r="AT242" s="105">
        <f>(AS242/12*2*$E242*$G242*$I242*$K242*AT$10)+(AS242/12*10*$F242*$G242*$I242*$K242*AT$10)</f>
        <v>0</v>
      </c>
      <c r="AU242" s="159"/>
      <c r="AV242" s="105">
        <f>(AU242/12*2*$E242*$G242*$I242*$K242*AV$10)+(AU242/12*10*$F242*$G242*$I242*$K242*AV$10)</f>
        <v>0</v>
      </c>
      <c r="AW242" s="159"/>
      <c r="AX242" s="105">
        <f>(AW242/12*2*$E242*$G242*$I242*$K242*AX$10)+(AW242/12*10*$F242*$G242*$I242*$K242*AX$10)</f>
        <v>0</v>
      </c>
      <c r="AY242" s="159"/>
      <c r="AZ242" s="105">
        <f>(AY242/12*2*$E242*$G242*$I242*$K242*AZ$10)+(AY242/12*10*$F242*$G242*$I242*$K242*AZ$10)</f>
        <v>0</v>
      </c>
      <c r="BA242" s="159"/>
      <c r="BB242" s="105">
        <f>(BA242/12*2*$E242*$G242*$I242*$K242*BB$10)+(BA242/12*10*$F242*$G242*$I242*$K242*BB$10)</f>
        <v>0</v>
      </c>
      <c r="BC242" s="159"/>
      <c r="BD242" s="105">
        <f>(BC242/12*2*$E242*$G242*$I242*$K242*BD$10)+(BC242/12*10*$F242*$G242*$I242*$K242*BD$10)</f>
        <v>0</v>
      </c>
      <c r="BE242" s="159"/>
      <c r="BF242" s="105">
        <f>(BE242/12*2*$E242*$G242*$I242*$K242*BF$10)+(BE242/12*10*$F242*$G242*$I242*$K242*BF$10)</f>
        <v>0</v>
      </c>
      <c r="BG242" s="159"/>
      <c r="BH242" s="105">
        <f>(BG242/12*2*$E242*$G242*$I242*$K242*BH$10)+(BG242/12*10*$F242*$G242*$I242*$K242*BH$10)</f>
        <v>0</v>
      </c>
      <c r="BI242" s="159"/>
      <c r="BJ242" s="105">
        <f>(BI242/12*2*$E242*$G242*$I242*$K242*BJ$10)+(BI242/12*10*$F242*$G242*$I242*$K242*BJ$10)</f>
        <v>0</v>
      </c>
      <c r="BK242" s="159"/>
      <c r="BL242" s="105">
        <f>(BK242/12*2*$E242*$G242*$I242*$K242*BL$10)+(BK242/12*10*$F242*$G242*$I242*$K242*BL$10)</f>
        <v>0</v>
      </c>
      <c r="BM242" s="159"/>
      <c r="BN242" s="105">
        <f>(BM242/12*2*$E242*$G242*$I242*$K242*BN$10)+(BM242/12*10*$F242*$G242*$I242*$K242*BN$10)</f>
        <v>0</v>
      </c>
      <c r="BO242" s="165"/>
      <c r="BP242" s="105">
        <f>(BO242/12*2*$E242*$G242*$I242*$K242*BP$10)+(BO242/12*10*$F242*$G242*$I242*$K242*BP$10)</f>
        <v>0</v>
      </c>
      <c r="BQ242" s="159"/>
      <c r="BR242" s="105">
        <f>(BQ242/12*2*$E242*$G242*$I242*$K242*BR$10)+(BQ242/12*10*$F242*$G242*$I242*$K242*BR$10)</f>
        <v>0</v>
      </c>
      <c r="BS242" s="154"/>
      <c r="BT242" s="105">
        <f>(BS242/12*2*$E242*$G242*$I242*$K242*BT$10)+(BS242/12*10*$F242*$G242*$I242*$K242*BT$10)</f>
        <v>0</v>
      </c>
      <c r="BU242" s="104"/>
      <c r="BV242" s="105">
        <f>(BU242/12*2*$E242*$G242*$I242*$K242*BV$10)+(BU242/12*10*$F242*$G242*$I242*$K242*BV$10)</f>
        <v>0</v>
      </c>
      <c r="BW242" s="159"/>
      <c r="BX242" s="105">
        <f>(BW242/12*2*$E242*$G242*$I242*$K242*BX$10)+(BW242/12*10*$F242*$G242*$I242*$K242*BX$10)</f>
        <v>0</v>
      </c>
      <c r="BY242" s="159"/>
      <c r="BZ242" s="105">
        <f>(BY242/12*2*$E242*$G242*$I242*$K242*BZ$10)+(BY242/12*10*$F242*$G242*$I242*$K242*BZ$10)</f>
        <v>0</v>
      </c>
      <c r="CA242" s="218"/>
      <c r="CB242" s="105">
        <f>(CA242/12*2*$E242*$G242*$I242*$K242*CB$10)+(CA242/12*10*$F242*$G242*$I242*$K242*CB$10)</f>
        <v>0</v>
      </c>
      <c r="CC242" s="154"/>
      <c r="CD242" s="107">
        <f>SUM(CC242/12*2*$E242*$G242*$I242*$L242*CD$10)+(CC242/12*10*$F242*$G242*$I242*$L242*$CD$10)</f>
        <v>0</v>
      </c>
      <c r="CE242" s="159"/>
      <c r="CF242" s="107">
        <f>SUM(CE242/12*2*$E242*$G242*$I242*$L242*CF$10)+(CE242/12*10*$F242*$G242*$I242*$L242*CF$10)</f>
        <v>0</v>
      </c>
      <c r="CG242" s="154"/>
      <c r="CH242" s="107">
        <f>SUM(CG242/12*2*$E242*$G242*$I242*$L242*CH$10)+(CG242/12*10*$F242*$G242*$I242*$L242*CH$10)</f>
        <v>0</v>
      </c>
      <c r="CI242" s="154"/>
      <c r="CJ242" s="107">
        <f>SUM(CI242/12*2*$E242*$G242*$I242*$L242*CJ$10)+(CI242/12*10*$F242*$G242*$I242*$L242*CJ$10)</f>
        <v>0</v>
      </c>
      <c r="CK242" s="154"/>
      <c r="CL242" s="107">
        <f>SUM(CK242/12*2*$E242*$G242*$I242*$L242*CL$10)+(CK242/12*10*$F242*$G242*$I242*$L242*CL$10)</f>
        <v>0</v>
      </c>
      <c r="CM242" s="159"/>
      <c r="CN242" s="107">
        <f>SUM(CM242/12*2*$E242*$G242*$I242*$L242*CN$10)+(CM242/12*10*$F242*$G242*$I242*$L242*CN$10)</f>
        <v>0</v>
      </c>
      <c r="CO242" s="159"/>
      <c r="CP242" s="107">
        <f>SUM(CO242/12*2*$E242*$G242*$I242*$L242*CP$10)+(CO242/12*10*$F242*$G242*$I242*$L242*CP$10)</f>
        <v>0</v>
      </c>
      <c r="CQ242" s="154"/>
      <c r="CR242" s="107">
        <f>SUM(CQ242/12*2*$E242*$G242*$I242*$L242*CR$10)+(CQ242/12*10*$F242*$G242*$I242*$L242*CR$10)</f>
        <v>0</v>
      </c>
      <c r="CS242" s="159"/>
      <c r="CT242" s="107">
        <f>SUM(CS242/12*2*$E242*$G242*$I242*$L242*CT$10)+(CS242/12*10*$F242*$G242*$I242*$L242*CT$10)</f>
        <v>0</v>
      </c>
      <c r="CU242" s="159"/>
      <c r="CV242" s="107">
        <f>SUM(CU242/12*2*$E242*$G242*$I242*$L242*CV$10)+(CU242/12*10*$F242*$G242*$I242*$L242*CV$10)</f>
        <v>0</v>
      </c>
      <c r="CW242" s="159"/>
      <c r="CX242" s="107">
        <f>SUM(CW242/12*2*$E242*$G242*$I242*$L242*CX$10)+(CW242/12*10*$F242*$G242*$I242*$L242*CX$10)</f>
        <v>0</v>
      </c>
      <c r="CY242" s="104"/>
      <c r="CZ242" s="107">
        <f>SUM(CY242/12*2*$E242*$G242*$I242*$L242*CZ$10)+(CY242/12*10*$F242*$G242*$I242*$L242*CZ$10)</f>
        <v>0</v>
      </c>
      <c r="DA242" s="159"/>
      <c r="DB242" s="107">
        <f>SUM(DA242/12*2*$E242*$G242*$I242*$L242*DB$10)+(DA242/12*10*$F242*$G242*$I242*$L242*DB$10)</f>
        <v>0</v>
      </c>
      <c r="DC242" s="159"/>
      <c r="DD242" s="107">
        <f>SUM(DC242/12*2*$E242*$G242*$I242*$L242*DD$10)+(DC242/12*10*$F242*$G242*$I242*$L242*DD$10)</f>
        <v>0</v>
      </c>
      <c r="DE242" s="159"/>
      <c r="DF242" s="106">
        <f>SUM(DE242/12*2*$E242*$G242*$I242*$L242*DF$10)+(DE242/12*10*$F242*$G242*$I242*$L242*DF$10)</f>
        <v>0</v>
      </c>
      <c r="DG242" s="159"/>
      <c r="DH242" s="107">
        <f>SUM(DG242/12*2*$E242*$G242*$I242*$L242*DH$10)+(DG242/12*10*$F242*$G242*$I242*$L242*DH$10)</f>
        <v>0</v>
      </c>
      <c r="DI242" s="159"/>
      <c r="DJ242" s="107">
        <f>SUM(DI242/12*2*$E242*$G242*$I242*$M242*DJ$10)+(DI242/12*10*$F242*$G242*$I242*$M242*DJ$10)</f>
        <v>0</v>
      </c>
      <c r="DK242" s="159"/>
      <c r="DL242" s="107">
        <f>SUM(DK242/12*2*$E242*$G242*$I242*$N242*DL$10)+(DK242/12*10*$F242*$G242*$I242*$N242*DL$10)</f>
        <v>0</v>
      </c>
      <c r="DM242" s="125"/>
      <c r="DN242" s="105">
        <f>(DM242/12*2*$E242*$G242*$I242*$K242*DN$10)+(DM242/12*10*$F242*$G242*$I242*$K242*DN$10)</f>
        <v>0</v>
      </c>
      <c r="DO242" s="104"/>
      <c r="DP242" s="105">
        <f>(DO242/12*2*$E242*$G242*$I242*$K242*DP$10)+(DO242/12*10*$F242*$G242*$I242*$K242*DP$10)</f>
        <v>0</v>
      </c>
      <c r="DQ242" s="159"/>
      <c r="DR242" s="107">
        <f>SUM(DQ242/12*2*$E242*$G242*$I242)+(DQ242/12*10*$F242*$G242*$I242)</f>
        <v>0</v>
      </c>
      <c r="DS242" s="159"/>
      <c r="DT242" s="106"/>
      <c r="DU242" s="104"/>
      <c r="DV242" s="105">
        <f>(DU242/12*2*$E242*$G242*$I242*$K242*DV$10)+(DU242/12*10*$F242*$G242*$I242*$K242*DV$10)</f>
        <v>0</v>
      </c>
      <c r="DW242" s="104"/>
      <c r="DX242" s="105">
        <f>(DW242/12*2*$E242*$G242*$I242*$K242*DX$10)+(DW242/12*10*$F242*$G242*$I242*$K242*DX$10)</f>
        <v>0</v>
      </c>
      <c r="DY242" s="104"/>
      <c r="DZ242" s="106"/>
      <c r="EA242" s="110"/>
      <c r="EB242" s="110"/>
      <c r="EC242" s="125"/>
      <c r="ED242" s="106"/>
      <c r="EE242" s="125"/>
      <c r="EF242" s="125"/>
      <c r="EG242" s="125"/>
      <c r="EH242" s="111">
        <f>(EG242/12*2*$E242*$G242*$I242*$K242)+(EG242/12*10*$F242*$G242*$I242*$K242)</f>
        <v>0</v>
      </c>
      <c r="EI242" s="112">
        <f t="shared" si="509"/>
        <v>0</v>
      </c>
      <c r="EJ242" s="112">
        <f t="shared" si="509"/>
        <v>0</v>
      </c>
    </row>
    <row r="243" spans="1:140" s="148" customFormat="1" ht="15" customHeight="1" x14ac:dyDescent="0.25">
      <c r="A243" s="87">
        <v>36</v>
      </c>
      <c r="B243" s="87"/>
      <c r="C243" s="210" t="s">
        <v>645</v>
      </c>
      <c r="D243" s="185" t="s">
        <v>646</v>
      </c>
      <c r="E243" s="98">
        <v>16026</v>
      </c>
      <c r="F243" s="98">
        <v>16828</v>
      </c>
      <c r="G243" s="164"/>
      <c r="H243" s="100"/>
      <c r="I243" s="90"/>
      <c r="J243" s="266"/>
      <c r="K243" s="157">
        <v>1.4</v>
      </c>
      <c r="L243" s="157">
        <v>1.68</v>
      </c>
      <c r="M243" s="157">
        <v>2.23</v>
      </c>
      <c r="N243" s="147">
        <v>2.57</v>
      </c>
      <c r="O243" s="167">
        <f t="shared" ref="O243:AN243" si="510">SUM(O244:O273)</f>
        <v>4</v>
      </c>
      <c r="P243" s="167">
        <f>SUM(P244:P273)</f>
        <v>734817.77599999995</v>
      </c>
      <c r="Q243" s="167">
        <f t="shared" si="510"/>
        <v>0</v>
      </c>
      <c r="R243" s="167">
        <f t="shared" si="510"/>
        <v>0</v>
      </c>
      <c r="S243" s="167">
        <f t="shared" si="510"/>
        <v>3</v>
      </c>
      <c r="T243" s="167">
        <f t="shared" si="510"/>
        <v>35525.541333333334</v>
      </c>
      <c r="U243" s="167">
        <f t="shared" si="510"/>
        <v>0</v>
      </c>
      <c r="V243" s="167">
        <f t="shared" si="510"/>
        <v>0</v>
      </c>
      <c r="W243" s="167">
        <f t="shared" si="510"/>
        <v>24</v>
      </c>
      <c r="X243" s="167">
        <f t="shared" si="510"/>
        <v>705200.69311999995</v>
      </c>
      <c r="Y243" s="167">
        <f t="shared" si="510"/>
        <v>0</v>
      </c>
      <c r="Z243" s="167">
        <f t="shared" si="510"/>
        <v>0</v>
      </c>
      <c r="AA243" s="167">
        <f t="shared" si="510"/>
        <v>0</v>
      </c>
      <c r="AB243" s="167">
        <f t="shared" si="510"/>
        <v>0</v>
      </c>
      <c r="AC243" s="167">
        <f t="shared" si="510"/>
        <v>17</v>
      </c>
      <c r="AD243" s="167">
        <f t="shared" si="510"/>
        <v>158930.05333333334</v>
      </c>
      <c r="AE243" s="167">
        <f t="shared" si="510"/>
        <v>1</v>
      </c>
      <c r="AF243" s="167">
        <f t="shared" si="510"/>
        <v>11218.591999999999</v>
      </c>
      <c r="AG243" s="167">
        <f t="shared" si="510"/>
        <v>0</v>
      </c>
      <c r="AH243" s="167">
        <f t="shared" si="510"/>
        <v>0</v>
      </c>
      <c r="AI243" s="167">
        <f t="shared" si="510"/>
        <v>0</v>
      </c>
      <c r="AJ243" s="167">
        <f t="shared" si="510"/>
        <v>0</v>
      </c>
      <c r="AK243" s="167">
        <f t="shared" si="510"/>
        <v>0</v>
      </c>
      <c r="AL243" s="167">
        <f t="shared" si="510"/>
        <v>0</v>
      </c>
      <c r="AM243" s="167">
        <f t="shared" si="510"/>
        <v>371</v>
      </c>
      <c r="AN243" s="167">
        <f t="shared" si="510"/>
        <v>26636163.607949868</v>
      </c>
      <c r="AO243" s="167">
        <f t="shared" ref="AO243:CZ243" si="511">SUM(AO244:AO273)</f>
        <v>80</v>
      </c>
      <c r="AP243" s="167">
        <f t="shared" si="511"/>
        <v>1047068.5866666668</v>
      </c>
      <c r="AQ243" s="167">
        <f t="shared" si="511"/>
        <v>300</v>
      </c>
      <c r="AR243" s="167">
        <f t="shared" si="511"/>
        <v>2804648</v>
      </c>
      <c r="AS243" s="167">
        <f t="shared" si="511"/>
        <v>0</v>
      </c>
      <c r="AT243" s="167">
        <f t="shared" si="511"/>
        <v>0</v>
      </c>
      <c r="AU243" s="167">
        <f t="shared" si="511"/>
        <v>56</v>
      </c>
      <c r="AV243" s="167">
        <f t="shared" si="511"/>
        <v>3081752.137211733</v>
      </c>
      <c r="AW243" s="167">
        <f t="shared" si="511"/>
        <v>81</v>
      </c>
      <c r="AX243" s="167">
        <f t="shared" si="511"/>
        <v>757254.96</v>
      </c>
      <c r="AY243" s="167">
        <f t="shared" si="511"/>
        <v>855</v>
      </c>
      <c r="AZ243" s="167">
        <f t="shared" si="511"/>
        <v>18722719.941610664</v>
      </c>
      <c r="BA243" s="167">
        <f t="shared" si="511"/>
        <v>0</v>
      </c>
      <c r="BB243" s="167">
        <f t="shared" si="511"/>
        <v>0</v>
      </c>
      <c r="BC243" s="167">
        <f t="shared" si="511"/>
        <v>0</v>
      </c>
      <c r="BD243" s="167">
        <f t="shared" si="511"/>
        <v>0</v>
      </c>
      <c r="BE243" s="167">
        <f t="shared" si="511"/>
        <v>0</v>
      </c>
      <c r="BF243" s="167">
        <f t="shared" si="511"/>
        <v>0</v>
      </c>
      <c r="BG243" s="167">
        <f t="shared" si="511"/>
        <v>0</v>
      </c>
      <c r="BH243" s="167">
        <f t="shared" si="511"/>
        <v>0</v>
      </c>
      <c r="BI243" s="167">
        <f t="shared" si="511"/>
        <v>0</v>
      </c>
      <c r="BJ243" s="167">
        <f t="shared" si="511"/>
        <v>0</v>
      </c>
      <c r="BK243" s="167">
        <f t="shared" si="511"/>
        <v>0</v>
      </c>
      <c r="BL243" s="167">
        <f t="shared" si="511"/>
        <v>0</v>
      </c>
      <c r="BM243" s="167">
        <f t="shared" si="511"/>
        <v>0</v>
      </c>
      <c r="BN243" s="167">
        <f t="shared" si="511"/>
        <v>0</v>
      </c>
      <c r="BO243" s="167">
        <f t="shared" si="511"/>
        <v>80</v>
      </c>
      <c r="BP243" s="167">
        <f t="shared" si="511"/>
        <v>1047068.5866666668</v>
      </c>
      <c r="BQ243" s="167">
        <f t="shared" si="511"/>
        <v>70</v>
      </c>
      <c r="BR243" s="167">
        <f t="shared" si="511"/>
        <v>654417.86666666658</v>
      </c>
      <c r="BS243" s="167">
        <f t="shared" si="511"/>
        <v>0</v>
      </c>
      <c r="BT243" s="167">
        <f t="shared" si="511"/>
        <v>0</v>
      </c>
      <c r="BU243" s="167">
        <f t="shared" si="511"/>
        <v>0</v>
      </c>
      <c r="BV243" s="167">
        <f t="shared" si="511"/>
        <v>0</v>
      </c>
      <c r="BW243" s="167">
        <f t="shared" si="511"/>
        <v>0</v>
      </c>
      <c r="BX243" s="167">
        <f t="shared" si="511"/>
        <v>0</v>
      </c>
      <c r="BY243" s="167">
        <f t="shared" si="511"/>
        <v>30</v>
      </c>
      <c r="BZ243" s="167">
        <f t="shared" si="511"/>
        <v>280464.8</v>
      </c>
      <c r="CA243" s="167">
        <f t="shared" si="511"/>
        <v>17</v>
      </c>
      <c r="CB243" s="167">
        <f t="shared" si="511"/>
        <v>507641.28799999994</v>
      </c>
      <c r="CC243" s="167">
        <f t="shared" si="511"/>
        <v>2</v>
      </c>
      <c r="CD243" s="167">
        <f t="shared" si="511"/>
        <v>24119.972799999996</v>
      </c>
      <c r="CE243" s="167">
        <f t="shared" si="511"/>
        <v>15</v>
      </c>
      <c r="CF243" s="167">
        <f t="shared" si="511"/>
        <v>168278.87999999998</v>
      </c>
      <c r="CG243" s="167">
        <f t="shared" si="511"/>
        <v>0</v>
      </c>
      <c r="CH243" s="167">
        <f t="shared" si="511"/>
        <v>0</v>
      </c>
      <c r="CI243" s="167">
        <f t="shared" si="511"/>
        <v>0</v>
      </c>
      <c r="CJ243" s="167">
        <f t="shared" si="511"/>
        <v>0</v>
      </c>
      <c r="CK243" s="167">
        <f t="shared" si="511"/>
        <v>0</v>
      </c>
      <c r="CL243" s="167">
        <f t="shared" si="511"/>
        <v>0</v>
      </c>
      <c r="CM243" s="167">
        <f t="shared" si="511"/>
        <v>25</v>
      </c>
      <c r="CN243" s="167">
        <f t="shared" si="511"/>
        <v>280464.8</v>
      </c>
      <c r="CO243" s="167">
        <f t="shared" si="511"/>
        <v>0</v>
      </c>
      <c r="CP243" s="167">
        <f t="shared" si="511"/>
        <v>0</v>
      </c>
      <c r="CQ243" s="167">
        <f t="shared" si="511"/>
        <v>0</v>
      </c>
      <c r="CR243" s="167">
        <f t="shared" si="511"/>
        <v>0</v>
      </c>
      <c r="CS243" s="167">
        <f t="shared" si="511"/>
        <v>0</v>
      </c>
      <c r="CT243" s="167">
        <f t="shared" si="511"/>
        <v>0</v>
      </c>
      <c r="CU243" s="167">
        <f t="shared" si="511"/>
        <v>0</v>
      </c>
      <c r="CV243" s="167">
        <f t="shared" si="511"/>
        <v>0</v>
      </c>
      <c r="CW243" s="167">
        <f t="shared" si="511"/>
        <v>0</v>
      </c>
      <c r="CX243" s="167">
        <f t="shared" si="511"/>
        <v>0</v>
      </c>
      <c r="CY243" s="167">
        <f t="shared" si="511"/>
        <v>0</v>
      </c>
      <c r="CZ243" s="167">
        <f t="shared" si="511"/>
        <v>0</v>
      </c>
      <c r="DA243" s="167">
        <f t="shared" ref="DA243:EJ243" si="512">SUM(DA244:DA273)</f>
        <v>0</v>
      </c>
      <c r="DB243" s="167">
        <f t="shared" si="512"/>
        <v>0</v>
      </c>
      <c r="DC243" s="167">
        <f t="shared" si="512"/>
        <v>0</v>
      </c>
      <c r="DD243" s="167">
        <f t="shared" si="512"/>
        <v>0</v>
      </c>
      <c r="DE243" s="167">
        <f t="shared" si="512"/>
        <v>0</v>
      </c>
      <c r="DF243" s="167">
        <f t="shared" si="512"/>
        <v>0</v>
      </c>
      <c r="DG243" s="167">
        <f t="shared" si="512"/>
        <v>0</v>
      </c>
      <c r="DH243" s="167">
        <f t="shared" si="512"/>
        <v>0</v>
      </c>
      <c r="DI243" s="167">
        <f t="shared" si="512"/>
        <v>0</v>
      </c>
      <c r="DJ243" s="167">
        <f t="shared" si="512"/>
        <v>0</v>
      </c>
      <c r="DK243" s="167">
        <f t="shared" si="512"/>
        <v>0</v>
      </c>
      <c r="DL243" s="167">
        <f t="shared" si="512"/>
        <v>0</v>
      </c>
      <c r="DM243" s="167">
        <f t="shared" si="512"/>
        <v>0</v>
      </c>
      <c r="DN243" s="167">
        <f t="shared" si="512"/>
        <v>0</v>
      </c>
      <c r="DO243" s="167">
        <f t="shared" si="512"/>
        <v>0</v>
      </c>
      <c r="DP243" s="167">
        <f t="shared" si="512"/>
        <v>0</v>
      </c>
      <c r="DQ243" s="167">
        <f t="shared" si="512"/>
        <v>0</v>
      </c>
      <c r="DR243" s="167">
        <f t="shared" si="512"/>
        <v>0</v>
      </c>
      <c r="DS243" s="167">
        <f t="shared" si="512"/>
        <v>0</v>
      </c>
      <c r="DT243" s="167">
        <f t="shared" si="512"/>
        <v>0</v>
      </c>
      <c r="DU243" s="167">
        <f t="shared" si="512"/>
        <v>0</v>
      </c>
      <c r="DV243" s="167">
        <f t="shared" si="512"/>
        <v>0</v>
      </c>
      <c r="DW243" s="167">
        <f t="shared" si="512"/>
        <v>0</v>
      </c>
      <c r="DX243" s="167">
        <f t="shared" si="512"/>
        <v>0</v>
      </c>
      <c r="DY243" s="167">
        <f t="shared" si="512"/>
        <v>0</v>
      </c>
      <c r="DZ243" s="167">
        <f t="shared" si="512"/>
        <v>0</v>
      </c>
      <c r="EA243" s="167">
        <f t="shared" si="512"/>
        <v>0</v>
      </c>
      <c r="EB243" s="167">
        <f t="shared" si="512"/>
        <v>0</v>
      </c>
      <c r="EC243" s="167">
        <f t="shared" si="512"/>
        <v>0</v>
      </c>
      <c r="ED243" s="167">
        <f t="shared" si="512"/>
        <v>0</v>
      </c>
      <c r="EE243" s="167">
        <f t="shared" si="512"/>
        <v>0</v>
      </c>
      <c r="EF243" s="167">
        <f t="shared" si="512"/>
        <v>0</v>
      </c>
      <c r="EG243" s="167"/>
      <c r="EH243" s="167"/>
      <c r="EI243" s="167">
        <f t="shared" si="512"/>
        <v>2031</v>
      </c>
      <c r="EJ243" s="167">
        <f t="shared" si="512"/>
        <v>57657756.083358929</v>
      </c>
    </row>
    <row r="244" spans="1:140" s="3" customFormat="1" ht="30" hidden="1" customHeight="1" x14ac:dyDescent="0.25">
      <c r="A244" s="95"/>
      <c r="B244" s="132">
        <v>162</v>
      </c>
      <c r="C244" s="96" t="s">
        <v>647</v>
      </c>
      <c r="D244" s="186" t="s">
        <v>648</v>
      </c>
      <c r="E244" s="98">
        <v>16026</v>
      </c>
      <c r="F244" s="98">
        <v>16828</v>
      </c>
      <c r="G244" s="99">
        <v>7.86</v>
      </c>
      <c r="H244" s="100"/>
      <c r="I244" s="220">
        <v>1</v>
      </c>
      <c r="J244" s="102"/>
      <c r="K244" s="150">
        <v>1.4</v>
      </c>
      <c r="L244" s="150">
        <v>1.68</v>
      </c>
      <c r="M244" s="150">
        <v>2.23</v>
      </c>
      <c r="N244" s="153">
        <v>2.57</v>
      </c>
      <c r="O244" s="104">
        <v>4</v>
      </c>
      <c r="P244" s="105">
        <f>(O244/12*2*$E244*$G244*$I244*$K244*P$10)+(O244/12*10*$F244*$G244*$I244*$K244*P$10)</f>
        <v>734817.77599999995</v>
      </c>
      <c r="Q244" s="221"/>
      <c r="R244" s="105">
        <f>(Q244/12*2*$E244*$G244*$I244*$K244*R$10)+(Q244/12*10*$F244*$G244*$I244*$K244*R$10)</f>
        <v>0</v>
      </c>
      <c r="S244" s="222"/>
      <c r="T244" s="105">
        <f>(S244/12*2*$E244*$G244*$I244*$K244*T$10)+(S244/12*10*$F244*$G244*$I244*$K244*T$10)</f>
        <v>0</v>
      </c>
      <c r="U244" s="104"/>
      <c r="V244" s="105">
        <f>(U244/12*2*$E244*$G244*$I244*$K244*V$10)+(U244/12*10*$F244*$G244*$I244*$K244*V$10)</f>
        <v>0</v>
      </c>
      <c r="W244" s="104"/>
      <c r="X244" s="105">
        <f>(W244/12*2*$E244*$G244*$I244*$K244*X$10)+(W244/12*10*$F244*$G244*$I244*$K244*X$10)</f>
        <v>0</v>
      </c>
      <c r="Y244" s="104"/>
      <c r="Z244" s="105">
        <f>(Y244/12*2*$E244*$G244*$I244*$K244*Z$10)+(Y244/12*10*$F244*$G244*$I244*$K244*Z$10)</f>
        <v>0</v>
      </c>
      <c r="AA244" s="222"/>
      <c r="AB244" s="105">
        <f>(AA244/12*2*$E244*$G244*$I244*$K244*AB$10)+(AA244/12*10*$F244*$G244*$I244*$K244*AB$10)</f>
        <v>0</v>
      </c>
      <c r="AC244" s="222"/>
      <c r="AD244" s="105">
        <f>(AC244/12*2*$E244*$G244*$I244*$K244*AD$10)+(AC244/12*10*$F244*$G244*$I244*$K244*AD$10)</f>
        <v>0</v>
      </c>
      <c r="AE244" s="222"/>
      <c r="AF244" s="106">
        <f>SUM(AE244/12*2*$E244*$G244*$I244*$L244*$AF$10)+(AE244/12*10*$F244*$G244*$I244*$L244*$AF$10)</f>
        <v>0</v>
      </c>
      <c r="AG244" s="106"/>
      <c r="AH244" s="107">
        <f>SUM(AG244/12*2*$E244*$G244*$I244*$L244*$AH$10)+(AG244/12*10*$F244*$G244*$I244*$L244*$AH$10)</f>
        <v>0</v>
      </c>
      <c r="AI244" s="104"/>
      <c r="AJ244" s="105">
        <f>(AI244/12*2*$E244*$G244*$I244*$K244*AJ$10)+(AI244/12*10*$F244*$G244*$I244*$K244*AJ$10)</f>
        <v>0</v>
      </c>
      <c r="AK244" s="104"/>
      <c r="AL244" s="105">
        <f>(AK244/12*2*$E244*$G244*$I244*$K244*AL$10)+(AK244/12*10*$F244*$G244*$I244*$K244*AL$10)</f>
        <v>0</v>
      </c>
      <c r="AM244" s="104"/>
      <c r="AN244" s="105">
        <f>(AM244/12*2*$E244*$G244*$I244*$K244*AN$10)+(AM244/12*10*$F244*$G244*$I244*$K244*AN$10)</f>
        <v>0</v>
      </c>
      <c r="AO244" s="104"/>
      <c r="AP244" s="105">
        <f>(AO244/12*2*$E244*$G244*$I244*$K244*AP$10)+(AO244/12*10*$F244*$G244*$I244*$K244*AP$10)</f>
        <v>0</v>
      </c>
      <c r="AQ244" s="104"/>
      <c r="AR244" s="105">
        <f>(AQ244/12*2*$E244*$G244*$I244*$K244*AR$10)+(AQ244/12*10*$F244*$G244*$I244*$K244*AR$10)</f>
        <v>0</v>
      </c>
      <c r="AS244" s="104"/>
      <c r="AT244" s="105">
        <f>(AS244/12*2*$E244*$G244*$I244*$K244*AT$10)+(AS244/12*10*$F244*$G244*$I244*$K244*AT$10)</f>
        <v>0</v>
      </c>
      <c r="AU244" s="104"/>
      <c r="AV244" s="105">
        <f>(AU244/12*2*$E244*$G244*$I244*$K244*AV$10)+(AU244/12*10*$F244*$G244*$I244*$K244*AV$10)</f>
        <v>0</v>
      </c>
      <c r="AW244" s="104"/>
      <c r="AX244" s="105">
        <f>(AW244/12*2*$E244*$G244*$I244*$K244*AX$10)+(AW244/12*10*$F244*$G244*$I244*$K244*AX$10)</f>
        <v>0</v>
      </c>
      <c r="AY244" s="104">
        <v>13</v>
      </c>
      <c r="AZ244" s="105">
        <f>(AY244/12*2*$E244*$G244*$I244*$K244*AZ$10)+(AY244/12*10*$F244*$G244*$I244*$K244*AZ$10)</f>
        <v>2388157.7719999999</v>
      </c>
      <c r="BA244" s="104"/>
      <c r="BB244" s="105">
        <f>(BA244/12*2*$E244*$G244*$I244*$K244*BB$10)+(BA244/12*10*$F244*$G244*$I244*$K244*BB$10)</f>
        <v>0</v>
      </c>
      <c r="BC244" s="104"/>
      <c r="BD244" s="105">
        <f>(BC244/12*2*$E244*$G244*$I244*$K244*BD$10)+(BC244/12*10*$F244*$G244*$I244*$K244*BD$10)</f>
        <v>0</v>
      </c>
      <c r="BE244" s="104"/>
      <c r="BF244" s="105">
        <f>(BE244/12*2*$E244*$G244*$I244*$K244*BF$10)+(BE244/12*10*$F244*$G244*$I244*$K244*BF$10)</f>
        <v>0</v>
      </c>
      <c r="BG244" s="104"/>
      <c r="BH244" s="105">
        <f>(BG244/12*2*$E244*$G244*$I244*$K244*BH$10)+(BG244/12*10*$F244*$G244*$I244*$K244*BH$10)</f>
        <v>0</v>
      </c>
      <c r="BI244" s="104"/>
      <c r="BJ244" s="105">
        <f>(BI244/12*2*$E244*$G244*$I244*$K244*BJ$10)+(BI244/12*10*$F244*$G244*$I244*$K244*BJ$10)</f>
        <v>0</v>
      </c>
      <c r="BK244" s="104"/>
      <c r="BL244" s="105">
        <f>(BK244/12*2*$E244*$G244*$I244*$K244*BL$10)+(BK244/12*10*$F244*$G244*$I244*$K244*BL$10)</f>
        <v>0</v>
      </c>
      <c r="BM244" s="104"/>
      <c r="BN244" s="105">
        <f>(BM244/12*2*$E244*$G244*$I244*$K244*BN$10)+(BM244/12*10*$F244*$G244*$I244*$K244*BN$10)</f>
        <v>0</v>
      </c>
      <c r="BO244" s="109"/>
      <c r="BP244" s="105">
        <f>(BO244/12*2*$E244*$G244*$I244*$K244*BP$10)+(BO244/12*10*$F244*$G244*$I244*$K244*BP$10)</f>
        <v>0</v>
      </c>
      <c r="BQ244" s="104"/>
      <c r="BR244" s="105">
        <f>(BQ244/12*2*$E244*$G244*$I244*$K244*BR$10)+(BQ244/12*10*$F244*$G244*$I244*$K244*BR$10)</f>
        <v>0</v>
      </c>
      <c r="BS244" s="222"/>
      <c r="BT244" s="105">
        <f>(BS244/12*2*$E244*$G244*$I244*$K244*BT$10)+(BS244/12*10*$F244*$G244*$I244*$K244*BT$10)</f>
        <v>0</v>
      </c>
      <c r="BU244" s="104"/>
      <c r="BV244" s="105">
        <f>(BU244/12*2*$E244*$G244*$I244*$K244*BV$10)+(BU244/12*10*$F244*$G244*$I244*$K244*BV$10)</f>
        <v>0</v>
      </c>
      <c r="BW244" s="104"/>
      <c r="BX244" s="105">
        <f>(BW244/12*2*$E244*$G244*$I244*$K244*BX$10)+(BW244/12*10*$F244*$G244*$I244*$K244*BX$10)</f>
        <v>0</v>
      </c>
      <c r="BY244" s="104"/>
      <c r="BZ244" s="105">
        <f>(BY244/12*2*$E244*$G244*$I244*$K244*BZ$10)+(BY244/12*10*$F244*$G244*$I244*$K244*BZ$10)</f>
        <v>0</v>
      </c>
      <c r="CA244" s="104">
        <v>2</v>
      </c>
      <c r="CB244" s="105">
        <f>(CA244/12*2*$E244*$G244*$I244*$K244*CB$10)+(CA244/12*10*$F244*$G244*$I244*$K244*CB$10)</f>
        <v>367408.88799999998</v>
      </c>
      <c r="CC244" s="222"/>
      <c r="CD244" s="107">
        <f>SUM(CC244/12*2*$E244*$G244*$I244*$L244*CD$10)+(CC244/12*10*$F244*$G244*$I244*$L244*$CD$10)</f>
        <v>0</v>
      </c>
      <c r="CE244" s="104"/>
      <c r="CF244" s="107">
        <f>SUM(CE244/12*2*$E244*$G244*$I244*$L244*CF$10)+(CE244/12*10*$F244*$G244*$I244*$L244*CF$10)</f>
        <v>0</v>
      </c>
      <c r="CG244" s="222"/>
      <c r="CH244" s="107">
        <f>SUM(CG244/12*2*$E244*$G244*$I244*$L244*CH$10)+(CG244/12*10*$F244*$G244*$I244*$L244*CH$10)</f>
        <v>0</v>
      </c>
      <c r="CI244" s="222"/>
      <c r="CJ244" s="107">
        <f>SUM(CI244/12*2*$E244*$G244*$I244*$L244*CJ$10)+(CI244/12*10*$F244*$G244*$I244*$L244*CJ$10)</f>
        <v>0</v>
      </c>
      <c r="CK244" s="222"/>
      <c r="CL244" s="107">
        <f>SUM(CK244/12*2*$E244*$G244*$I244*$L244*CL$10)+(CK244/12*10*$F244*$G244*$I244*$L244*CL$10)</f>
        <v>0</v>
      </c>
      <c r="CM244" s="104"/>
      <c r="CN244" s="107">
        <f>SUM(CM244/12*2*$E244*$G244*$I244*$L244*CN$10)+(CM244/12*10*$F244*$G244*$I244*$L244*CN$10)</f>
        <v>0</v>
      </c>
      <c r="CO244" s="104"/>
      <c r="CP244" s="107">
        <f>SUM(CO244/12*2*$E244*$G244*$I244*$L244*CP$10)+(CO244/12*10*$F244*$G244*$I244*$L244*CP$10)</f>
        <v>0</v>
      </c>
      <c r="CQ244" s="222"/>
      <c r="CR244" s="107">
        <f>SUM(CQ244/12*2*$E244*$G244*$I244*$L244*CR$10)+(CQ244/12*10*$F244*$G244*$I244*$L244*CR$10)</f>
        <v>0</v>
      </c>
      <c r="CS244" s="104"/>
      <c r="CT244" s="107">
        <f>SUM(CS244/12*2*$E244*$G244*$I244*$L244*CT$10)+(CS244/12*10*$F244*$G244*$I244*$L244*CT$10)</f>
        <v>0</v>
      </c>
      <c r="CU244" s="104"/>
      <c r="CV244" s="107">
        <f>SUM(CU244/12*2*$E244*$G244*$I244*$L244*CV$10)+(CU244/12*10*$F244*$G244*$I244*$L244*CV$10)</f>
        <v>0</v>
      </c>
      <c r="CW244" s="104"/>
      <c r="CX244" s="107">
        <f>SUM(CW244/12*2*$E244*$G244*$I244*$L244*CX$10)+(CW244/12*10*$F244*$G244*$I244*$L244*CX$10)</f>
        <v>0</v>
      </c>
      <c r="CY244" s="104"/>
      <c r="CZ244" s="107">
        <f>SUM(CY244/12*2*$E244*$G244*$I244*$L244*CZ$10)+(CY244/12*10*$F244*$G244*$I244*$L244*CZ$10)</f>
        <v>0</v>
      </c>
      <c r="DA244" s="104"/>
      <c r="DB244" s="107">
        <f>SUM(DA244/12*2*$E244*$G244*$I244*$L244*DB$10)+(DA244/12*10*$F244*$G244*$I244*$L244*DB$10)</f>
        <v>0</v>
      </c>
      <c r="DC244" s="104"/>
      <c r="DD244" s="107">
        <f>SUM(DC244/12*2*$E244*$G244*$I244*$L244*DD$10)+(DC244/12*10*$F244*$G244*$I244*$L244*DD$10)</f>
        <v>0</v>
      </c>
      <c r="DE244" s="104"/>
      <c r="DF244" s="106">
        <f>SUM(DE244/12*2*$E244*$G244*$I244*$L244*DF$10)+(DE244/12*10*$F244*$G244*$I244*$L244*DF$10)</f>
        <v>0</v>
      </c>
      <c r="DG244" s="104"/>
      <c r="DH244" s="107">
        <f>SUM(DG244/12*2*$E244*$G244*$I244*$L244*DH$10)+(DG244/12*10*$F244*$G244*$I244*$L244*DH$10)</f>
        <v>0</v>
      </c>
      <c r="DI244" s="104"/>
      <c r="DJ244" s="107">
        <f>SUM(DI244/12*2*$E244*$G244*$I244*$M244*DJ$10)+(DI244/12*10*$F244*$G244*$I244*$M244*DJ$10)</f>
        <v>0</v>
      </c>
      <c r="DK244" s="104"/>
      <c r="DL244" s="107">
        <f>SUM(DK244/12*2*$E244*$G244*$I244*$N244*DL$10)+(DK244/12*10*$F244*$G244*$I244*$N244*DL$10)</f>
        <v>0</v>
      </c>
      <c r="DM244" s="104"/>
      <c r="DN244" s="105">
        <f>(DM244/12*2*$E244*$G244*$I244*$K244*DN$10)+(DM244/12*10*$F244*$G244*$I244*$K244*DN$10)</f>
        <v>0</v>
      </c>
      <c r="DO244" s="104"/>
      <c r="DP244" s="105">
        <f>(DO244/12*2*$E244*$G244*$I244*$K244*DP$10)+(DO244/12*10*$F244*$G244*$I244*$K244*DP$10)</f>
        <v>0</v>
      </c>
      <c r="DQ244" s="104"/>
      <c r="DR244" s="107">
        <f>SUM(DQ244/12*2*$E244*$G244*$I244)+(DQ244/12*10*$F244*$G244*$I244)</f>
        <v>0</v>
      </c>
      <c r="DS244" s="104"/>
      <c r="DT244" s="106"/>
      <c r="DU244" s="104"/>
      <c r="DV244" s="105">
        <f>(DU244/12*2*$E244*$G244*$I244*$K244*DV$10)+(DU244/12*10*$F244*$G244*$I244*$K244*DV$10)</f>
        <v>0</v>
      </c>
      <c r="DW244" s="104"/>
      <c r="DX244" s="105">
        <f>(DW244/12*2*$E244*$G244*$I244*$K244*DX$10)+(DW244/12*10*$F244*$G244*$I244*$K244*DX$10)</f>
        <v>0</v>
      </c>
      <c r="DY244" s="104"/>
      <c r="DZ244" s="106"/>
      <c r="EA244" s="110"/>
      <c r="EB244" s="110"/>
      <c r="EC244" s="125"/>
      <c r="ED244" s="106"/>
      <c r="EE244" s="125"/>
      <c r="EF244" s="125"/>
      <c r="EG244" s="125"/>
      <c r="EH244" s="111">
        <f>(EG244/12*2*$E244*$G244*$I244*$K244)+(EG244/12*10*$F244*$G244*$I244*$K244)</f>
        <v>0</v>
      </c>
      <c r="EI244" s="112">
        <f t="shared" ref="EI244:EJ273" si="513">SUM(O244,Q244,S244,U244,W244,Y244,AA244,AC244,AE244,AG244,AI244,AK244,AM244,AO244,AQ244,AS244,AU244,AW244,AY244,BA244,BC244,BE244,BG244,BI244,BK244,BM244,BO244,BQ244,BS244,BU244,BW244,BY244,CA244,CC244,CE244,CG244,CI244,CK244,CM244,CO244,CQ244,CS244,CU244,CW244,CY244,DA244,DC244,DE244,DG244,DI244,DK244,DM244,DO244,DQ244,DS244,DU244,DW244,DY244,EA244,EC244,EE244)</f>
        <v>19</v>
      </c>
      <c r="EJ244" s="112">
        <f t="shared" si="513"/>
        <v>3490384.4359999998</v>
      </c>
    </row>
    <row r="245" spans="1:140" s="3" customFormat="1" ht="57" hidden="1" customHeight="1" x14ac:dyDescent="0.25">
      <c r="A245" s="95"/>
      <c r="B245" s="132">
        <v>163</v>
      </c>
      <c r="C245" s="96" t="s">
        <v>649</v>
      </c>
      <c r="D245" s="184" t="s">
        <v>650</v>
      </c>
      <c r="E245" s="98">
        <v>16026</v>
      </c>
      <c r="F245" s="98">
        <v>16828</v>
      </c>
      <c r="G245" s="99">
        <v>0.56000000000000005</v>
      </c>
      <c r="H245" s="100"/>
      <c r="I245" s="101">
        <v>1</v>
      </c>
      <c r="J245" s="102"/>
      <c r="K245" s="150">
        <v>1.4</v>
      </c>
      <c r="L245" s="150">
        <v>1.68</v>
      </c>
      <c r="M245" s="150">
        <v>2.23</v>
      </c>
      <c r="N245" s="153">
        <v>2.57</v>
      </c>
      <c r="O245" s="104"/>
      <c r="P245" s="105">
        <f>(O245/12*2*$E245*$G245*$I245*$K245*P$10)+(O245/12*10*$F245*$G245*$I245*$K245*P$10)</f>
        <v>0</v>
      </c>
      <c r="Q245" s="221"/>
      <c r="R245" s="105">
        <f>(Q245/12*2*$E245*$G245*$I245*$K245*R$10)+(Q245/12*10*$F245*$G245*$I245*$K245*R$10)</f>
        <v>0</v>
      </c>
      <c r="S245" s="106">
        <v>2</v>
      </c>
      <c r="T245" s="105">
        <f>(S245/12*2*$E245*$G245*$I245*$K245*T$10)+(S245/12*10*$F245*$G245*$I245*$K245*T$10)</f>
        <v>26176.714666666667</v>
      </c>
      <c r="U245" s="104"/>
      <c r="V245" s="105">
        <f>(U245/12*2*$E245*$G245*$I245*$K245*V$10)+(U245/12*10*$F245*$G245*$I245*$K245*V$10)</f>
        <v>0</v>
      </c>
      <c r="W245" s="104"/>
      <c r="X245" s="105">
        <f>(W245/12*2*$E245*$G245*$I245*$K245*X$10)+(W245/12*10*$F245*$G245*$I245*$K245*X$10)</f>
        <v>0</v>
      </c>
      <c r="Y245" s="104"/>
      <c r="Z245" s="105">
        <f>(Y245/12*2*$E245*$G245*$I245*$K245*Z$10)+(Y245/12*10*$F245*$G245*$I245*$K245*Z$10)</f>
        <v>0</v>
      </c>
      <c r="AA245" s="222"/>
      <c r="AB245" s="105">
        <f>(AA245/12*2*$E245*$G245*$I245*$K245*AB$10)+(AA245/12*10*$F245*$G245*$I245*$K245*AB$10)</f>
        <v>0</v>
      </c>
      <c r="AC245" s="222"/>
      <c r="AD245" s="105">
        <f>(AC245/12*2*$E245*$G245*$I245*$K245*AD$10)+(AC245/12*10*$F245*$G245*$I245*$K245*AD$10)</f>
        <v>0</v>
      </c>
      <c r="AE245" s="222"/>
      <c r="AF245" s="106">
        <f>SUM(AE245/12*2*$E245*$G245*$I245*$L245*$AF$10)+(AE245/12*10*$F245*$G245*$I245*$L245*$AF$10)</f>
        <v>0</v>
      </c>
      <c r="AG245" s="106">
        <v>0</v>
      </c>
      <c r="AH245" s="107">
        <f>SUM(AG245/12*2*$E245*$G245*$I245*$L245*$AH$10)+(AG245/12*10*$F245*$G245*$I245*$L245*$AH$10)</f>
        <v>0</v>
      </c>
      <c r="AI245" s="104"/>
      <c r="AJ245" s="105">
        <f>(AI245/12*2*$E245*$G245*$I245*$K245*AJ$10)+(AI245/12*10*$F245*$G245*$I245*$K245*AJ$10)</f>
        <v>0</v>
      </c>
      <c r="AK245" s="104">
        <v>0</v>
      </c>
      <c r="AL245" s="105">
        <f>(AK245/12*2*$E245*$G245*$I245*$K245*AL$10)+(AK245/12*10*$F245*$G245*$I245*$K245*AL$10)</f>
        <v>0</v>
      </c>
      <c r="AM245" s="104">
        <v>5</v>
      </c>
      <c r="AN245" s="105">
        <f>(AM245/12*2*$E245*$G245*$I245*$K245*AN$10)+(AM245/12*10*$F245*$G245*$I245*$K245*AN$10)</f>
        <v>65441.786666666674</v>
      </c>
      <c r="AO245" s="104">
        <v>80</v>
      </c>
      <c r="AP245" s="105">
        <f>(AO245/12*2*$E245*$G245*$I245*$K245*AP$10)+(AO245/12*10*$F245*$G245*$I245*$K245*AP$10)</f>
        <v>1047068.5866666668</v>
      </c>
      <c r="AQ245" s="104"/>
      <c r="AR245" s="105">
        <f>(AQ245/12*2*$E245*$G245*$I245*$K245*AR$10)+(AQ245/12*10*$F245*$G245*$I245*$K245*AR$10)</f>
        <v>0</v>
      </c>
      <c r="AS245" s="104"/>
      <c r="AT245" s="105">
        <f>(AS245/12*2*$E245*$G245*$I245*$K245*AT$10)+(AS245/12*10*$F245*$G245*$I245*$K245*AT$10)</f>
        <v>0</v>
      </c>
      <c r="AU245" s="104"/>
      <c r="AV245" s="105">
        <f>(AU245/12*2*$E245*$G245*$I245*$K245*AV$10)+(AU245/12*10*$F245*$G245*$I245*$K245*AV$10)</f>
        <v>0</v>
      </c>
      <c r="AW245" s="104"/>
      <c r="AX245" s="105">
        <f>(AW245/12*2*$E245*$G245*$I245*$K245*AX$10)+(AW245/12*10*$F245*$G245*$I245*$K245*AX$10)</f>
        <v>0</v>
      </c>
      <c r="AY245" s="104"/>
      <c r="AZ245" s="105">
        <f>(AY245/12*2*$E245*$G245*$I245*$K245*AZ$10)+(AY245/12*10*$F245*$G245*$I245*$K245*AZ$10)</f>
        <v>0</v>
      </c>
      <c r="BA245" s="104"/>
      <c r="BB245" s="105">
        <f>(BA245/12*2*$E245*$G245*$I245*$K245*BB$10)+(BA245/12*10*$F245*$G245*$I245*$K245*BB$10)</f>
        <v>0</v>
      </c>
      <c r="BC245" s="104"/>
      <c r="BD245" s="105">
        <f>(BC245/12*2*$E245*$G245*$I245*$K245*BD$10)+(BC245/12*10*$F245*$G245*$I245*$K245*BD$10)</f>
        <v>0</v>
      </c>
      <c r="BE245" s="104"/>
      <c r="BF245" s="105">
        <f>(BE245/12*2*$E245*$G245*$I245*$K245*BF$10)+(BE245/12*10*$F245*$G245*$I245*$K245*BF$10)</f>
        <v>0</v>
      </c>
      <c r="BG245" s="104"/>
      <c r="BH245" s="105">
        <f>(BG245/12*2*$E245*$G245*$I245*$K245*BH$10)+(BG245/12*10*$F245*$G245*$I245*$K245*BH$10)</f>
        <v>0</v>
      </c>
      <c r="BI245" s="104"/>
      <c r="BJ245" s="105">
        <f>(BI245/12*2*$E245*$G245*$I245*$K245*BJ$10)+(BI245/12*10*$F245*$G245*$I245*$K245*BJ$10)</f>
        <v>0</v>
      </c>
      <c r="BK245" s="104"/>
      <c r="BL245" s="105">
        <f>(BK245/12*2*$E245*$G245*$I245*$K245*BL$10)+(BK245/12*10*$F245*$G245*$I245*$K245*BL$10)</f>
        <v>0</v>
      </c>
      <c r="BM245" s="104"/>
      <c r="BN245" s="105">
        <f>(BM245/12*2*$E245*$G245*$I245*$K245*BN$10)+(BM245/12*10*$F245*$G245*$I245*$K245*BN$10)</f>
        <v>0</v>
      </c>
      <c r="BO245" s="109">
        <v>80</v>
      </c>
      <c r="BP245" s="105">
        <f>(BO245/12*2*$E245*$G245*$I245*$K245*BP$10)+(BO245/12*10*$F245*$G245*$I245*$K245*BP$10)</f>
        <v>1047068.5866666668</v>
      </c>
      <c r="BQ245" s="104"/>
      <c r="BR245" s="105">
        <f>(BQ245/12*2*$E245*$G245*$I245*$K245*BR$10)+(BQ245/12*10*$F245*$G245*$I245*$K245*BR$10)</f>
        <v>0</v>
      </c>
      <c r="BS245" s="222">
        <v>0</v>
      </c>
      <c r="BT245" s="105">
        <f>(BS245/12*2*$E245*$G245*$I245*$K245*BT$10)+(BS245/12*10*$F245*$G245*$I245*$K245*BT$10)</f>
        <v>0</v>
      </c>
      <c r="BU245" s="104"/>
      <c r="BV245" s="105">
        <f>(BU245/12*2*$E245*$G245*$I245*$K245*BV$10)+(BU245/12*10*$F245*$G245*$I245*$K245*BV$10)</f>
        <v>0</v>
      </c>
      <c r="BW245" s="104"/>
      <c r="BX245" s="105">
        <f>(BW245/12*2*$E245*$G245*$I245*$K245*BX$10)+(BW245/12*10*$F245*$G245*$I245*$K245*BX$10)</f>
        <v>0</v>
      </c>
      <c r="BY245" s="104"/>
      <c r="BZ245" s="105">
        <f>(BY245/12*2*$E245*$G245*$I245*$K245*BZ$10)+(BY245/12*10*$F245*$G245*$I245*$K245*BZ$10)</f>
        <v>0</v>
      </c>
      <c r="CA245" s="104"/>
      <c r="CB245" s="105">
        <f>(CA245/12*2*$E245*$G245*$I245*$K245*CB$10)+(CA245/12*10*$F245*$G245*$I245*$K245*CB$10)</f>
        <v>0</v>
      </c>
      <c r="CC245" s="222"/>
      <c r="CD245" s="107">
        <f>SUM(CC245/12*2*$E245*$G245*$I245*$L245*CD$10)+(CC245/12*10*$F245*$G245*$I245*$L245*$CD$10)</f>
        <v>0</v>
      </c>
      <c r="CE245" s="104"/>
      <c r="CF245" s="107">
        <f>SUM(CE245/12*2*$E245*$G245*$I245*$L245*CF$10)+(CE245/12*10*$F245*$G245*$I245*$L245*CF$10)</f>
        <v>0</v>
      </c>
      <c r="CG245" s="222"/>
      <c r="CH245" s="107">
        <f>SUM(CG245/12*2*$E245*$G245*$I245*$L245*CH$10)+(CG245/12*10*$F245*$G245*$I245*$L245*CH$10)</f>
        <v>0</v>
      </c>
      <c r="CI245" s="222"/>
      <c r="CJ245" s="107">
        <f>SUM(CI245/12*2*$E245*$G245*$I245*$L245*CJ$10)+(CI245/12*10*$F245*$G245*$I245*$L245*CJ$10)</f>
        <v>0</v>
      </c>
      <c r="CK245" s="222"/>
      <c r="CL245" s="107">
        <f>SUM(CK245/12*2*$E245*$G245*$I245*$L245*CL$10)+(CK245/12*10*$F245*$G245*$I245*$L245*CL$10)</f>
        <v>0</v>
      </c>
      <c r="CM245" s="104"/>
      <c r="CN245" s="107">
        <f>SUM(CM245/12*2*$E245*$G245*$I245*$L245*CN$10)+(CM245/12*10*$F245*$G245*$I245*$L245*CN$10)</f>
        <v>0</v>
      </c>
      <c r="CO245" s="104"/>
      <c r="CP245" s="107">
        <f>SUM(CO245/12*2*$E245*$G245*$I245*$L245*CP$10)+(CO245/12*10*$F245*$G245*$I245*$L245*CP$10)</f>
        <v>0</v>
      </c>
      <c r="CQ245" s="222"/>
      <c r="CR245" s="107">
        <f>SUM(CQ245/12*2*$E245*$G245*$I245*$L245*CR$10)+(CQ245/12*10*$F245*$G245*$I245*$L245*CR$10)</f>
        <v>0</v>
      </c>
      <c r="CS245" s="104"/>
      <c r="CT245" s="107">
        <f>SUM(CS245/12*2*$E245*$G245*$I245*$L245*CT$10)+(CS245/12*10*$F245*$G245*$I245*$L245*CT$10)</f>
        <v>0</v>
      </c>
      <c r="CU245" s="104">
        <v>0</v>
      </c>
      <c r="CV245" s="107">
        <f>SUM(CU245/12*2*$E245*$G245*$I245*$L245*CV$10)+(CU245/12*10*$F245*$G245*$I245*$L245*CV$10)</f>
        <v>0</v>
      </c>
      <c r="CW245" s="104"/>
      <c r="CX245" s="107">
        <f>SUM(CW245/12*2*$E245*$G245*$I245*$L245*CX$10)+(CW245/12*10*$F245*$G245*$I245*$L245*CX$10)</f>
        <v>0</v>
      </c>
      <c r="CY245" s="104"/>
      <c r="CZ245" s="107">
        <f>SUM(CY245/12*2*$E245*$G245*$I245*$L245*CZ$10)+(CY245/12*10*$F245*$G245*$I245*$L245*CZ$10)</f>
        <v>0</v>
      </c>
      <c r="DA245" s="104"/>
      <c r="DB245" s="107">
        <f>SUM(DA245/12*2*$E245*$G245*$I245*$L245*DB$10)+(DA245/12*10*$F245*$G245*$I245*$L245*DB$10)</f>
        <v>0</v>
      </c>
      <c r="DC245" s="104"/>
      <c r="DD245" s="107">
        <f>SUM(DC245/12*2*$E245*$G245*$I245*$L245*DD$10)+(DC245/12*10*$F245*$G245*$I245*$L245*DD$10)</f>
        <v>0</v>
      </c>
      <c r="DE245" s="104"/>
      <c r="DF245" s="106">
        <f>SUM(DE245/12*2*$E245*$G245*$I245*$L245*DF$10)+(DE245/12*10*$F245*$G245*$I245*$L245*DF$10)</f>
        <v>0</v>
      </c>
      <c r="DG245" s="104"/>
      <c r="DH245" s="107">
        <f>SUM(DG245/12*2*$E245*$G245*$I245*$L245*DH$10)+(DG245/12*10*$F245*$G245*$I245*$L245*DH$10)</f>
        <v>0</v>
      </c>
      <c r="DI245" s="104"/>
      <c r="DJ245" s="107">
        <f>SUM(DI245/12*2*$E245*$G245*$I245*$M245*DJ$10)+(DI245/12*10*$F245*$G245*$I245*$M245*DJ$10)</f>
        <v>0</v>
      </c>
      <c r="DK245" s="104"/>
      <c r="DL245" s="107">
        <f>SUM(DK245/12*2*$E245*$G245*$I245*$N245*DL$10)+(DK245/12*10*$F245*$G245*$I245*$N245*DL$10)</f>
        <v>0</v>
      </c>
      <c r="DM245" s="104"/>
      <c r="DN245" s="105">
        <f>(DM245/12*2*$E245*$G245*$I245*$K245*DN$10)+(DM245/12*10*$F245*$G245*$I245*$K245*DN$10)</f>
        <v>0</v>
      </c>
      <c r="DO245" s="104"/>
      <c r="DP245" s="105">
        <f>(DO245/12*2*$E245*$G245*$I245*$K245*DP$10)+(DO245/12*10*$F245*$G245*$I245*$K245*DP$10)</f>
        <v>0</v>
      </c>
      <c r="DQ245" s="104"/>
      <c r="DR245" s="107">
        <f>SUM(DQ245/12*2*$E245*$G245*$I245)+(DQ245/12*10*$F245*$G245*$I245)</f>
        <v>0</v>
      </c>
      <c r="DS245" s="104"/>
      <c r="DT245" s="106"/>
      <c r="DU245" s="104"/>
      <c r="DV245" s="105">
        <f>(DU245/12*2*$E245*$G245*$I245*$K245*DV$10)+(DU245/12*10*$F245*$G245*$I245*$K245*DV$10)</f>
        <v>0</v>
      </c>
      <c r="DW245" s="104"/>
      <c r="DX245" s="105">
        <f>(DW245/12*2*$E245*$G245*$I245*$K245*DX$10)+(DW245/12*10*$F245*$G245*$I245*$K245*DX$10)</f>
        <v>0</v>
      </c>
      <c r="DY245" s="104"/>
      <c r="DZ245" s="106"/>
      <c r="EA245" s="110"/>
      <c r="EB245" s="110"/>
      <c r="EC245" s="125"/>
      <c r="ED245" s="106"/>
      <c r="EE245" s="125"/>
      <c r="EF245" s="125"/>
      <c r="EG245" s="125"/>
      <c r="EH245" s="111">
        <f>(EG245/12*2*$E245*$G245*$I245*$K245)+(EG245/12*10*$F245*$G245*$I245*$K245)</f>
        <v>0</v>
      </c>
      <c r="EI245" s="112">
        <f t="shared" si="513"/>
        <v>167</v>
      </c>
      <c r="EJ245" s="112">
        <f t="shared" si="513"/>
        <v>2185755.6746666669</v>
      </c>
    </row>
    <row r="246" spans="1:140" s="3" customFormat="1" ht="57" hidden="1" customHeight="1" x14ac:dyDescent="0.25">
      <c r="A246" s="95"/>
      <c r="B246" s="132">
        <v>164</v>
      </c>
      <c r="C246" s="95" t="s">
        <v>651</v>
      </c>
      <c r="D246" s="193" t="s">
        <v>652</v>
      </c>
      <c r="E246" s="98">
        <v>16026</v>
      </c>
      <c r="F246" s="98">
        <v>16828</v>
      </c>
      <c r="G246" s="212">
        <v>0.45</v>
      </c>
      <c r="H246" s="223">
        <v>0.3</v>
      </c>
      <c r="I246" s="101">
        <v>1</v>
      </c>
      <c r="J246" s="102"/>
      <c r="K246" s="150">
        <v>1.4</v>
      </c>
      <c r="L246" s="150">
        <v>1.68</v>
      </c>
      <c r="M246" s="150">
        <v>2.23</v>
      </c>
      <c r="N246" s="153">
        <v>2.57</v>
      </c>
      <c r="O246" s="104"/>
      <c r="P246" s="123">
        <f>(O246/12*2*$E246*$G246*((1-$H246)+$H246*$K246*$I246*P$10))+(O246/12*10*$F246*$G246*((1-$H246)+$H246*$K246*$J246*P$10))</f>
        <v>0</v>
      </c>
      <c r="Q246" s="221"/>
      <c r="R246" s="123">
        <f>(Q246/12*2*$E246*$G246*((1-$H246)+$H246*$K246*$I246*R$10))+(Q246/12*10*$F246*$G246*((1-$H246)+$H246*$K246*$I246*R$10))</f>
        <v>0</v>
      </c>
      <c r="S246" s="222"/>
      <c r="T246" s="123">
        <f>(S246/12*2*$E246*$G246*((1-$H246)+$H246*$K246*$I246*T$10))+(S246/12*10*$F246*$G246*((1-$H246)+$H246*$K246*$I246*T$10))</f>
        <v>0</v>
      </c>
      <c r="U246" s="104"/>
      <c r="V246" s="123">
        <f>(U246/12*2*$E246*$G246*((1-$H246)+$H246*$K246*$I246*V$10))+(U246/12*10*$F246*$G246*((1-$H246)+$H246*$K246*$I246*V$10))</f>
        <v>0</v>
      </c>
      <c r="W246" s="104"/>
      <c r="X246" s="123">
        <f>(W246/12*2*$E246*$G246*((1-$H246)+$H246*$K246*$I246*X$10))+(W246/12*10*$F246*$G246*((1-$H246)+$H246*$K246*$I246*X$10))</f>
        <v>0</v>
      </c>
      <c r="Y246" s="104"/>
      <c r="Z246" s="123">
        <f>(Y246/12*2*$E246*$G246*((1-$H246)+$H246*$K246*$I246*Z$10))+(Y246/12*10*$F246*$G246*((1-$H246)+$H246*$K246*$I246*Z$10))</f>
        <v>0</v>
      </c>
      <c r="AA246" s="222"/>
      <c r="AB246" s="123">
        <f>(AA246/12*2*$E246*$G246*((1-$H246)+$H246*$K246*$I246*AB$10))+(AA246/12*10*$F246*$G246*((1-$H246)+$H246*$K246*$I246*AB$10))</f>
        <v>0</v>
      </c>
      <c r="AC246" s="222"/>
      <c r="AD246" s="123">
        <f>(AC246/12*2*$E246*$G246*((1-$H246)+$H246*$K246*$I246*AD$10))+(AC246/12*10*$F246*$G246*((1-$H246)+$H246*$K246*$I246*AD$10))</f>
        <v>0</v>
      </c>
      <c r="AE246" s="222"/>
      <c r="AF246" s="123">
        <f>(AE246/12*2*$E246*$G246*((1-$H246)+$H246*$L246*$I246*AF$10))+(AE246/12*10*$F246*$G246*((1-$H246)+$H246*$L246*$I246*AF$10))</f>
        <v>0</v>
      </c>
      <c r="AG246" s="106"/>
      <c r="AH246" s="123">
        <f>(AG246/12*2*$E246*$G246*((1-$H246)+$H246*$L246*$I246*AH$10))+(AG246/12*10*$F246*$G246*((1-$H246)+$H246*$L246*$I246*AH$10))</f>
        <v>0</v>
      </c>
      <c r="AI246" s="104"/>
      <c r="AJ246" s="123">
        <f>(AI246/12*2*$E246*$G246*((1-$H246)+$H246*$K246*$I246*AJ$10))+(AI246/12*10*$F246*$G246*((1-$H246)+$H246*$K246*$I246*AJ$10))</f>
        <v>0</v>
      </c>
      <c r="AK246" s="104"/>
      <c r="AL246" s="123">
        <f>(AK246/12*2*$E246*$G246*((1-$H246)+$H246*$K246*$I246*AL$10))+(AK246/12*10*$F246*$G246*((1-$H246)+$H246*$K246*$I246*AL$10))</f>
        <v>0</v>
      </c>
      <c r="AM246" s="104"/>
      <c r="AN246" s="123">
        <f>(AM246/12*2*$E246*$G246*((1-$H246)+$H246*$K246*$I246*AN$10))+(AM246/12*10*$F246*$G246*((1-$H246)+$H246*$K246*$I246*AN$10))</f>
        <v>0</v>
      </c>
      <c r="AO246" s="104"/>
      <c r="AP246" s="123">
        <f>(AO246/12*2*$E246*$G246*((1-$H246)+$H246*$K246*$I246*AP$10))+(AO246/12*10*$F246*$G246*((1-$H246)+$H246*$K246*$I246*AP$10))</f>
        <v>0</v>
      </c>
      <c r="AQ246" s="104"/>
      <c r="AR246" s="123">
        <f>(AQ246/12*2*$E246*$G246*((1-$H246)+$H246*$K246*$I246*AR$10))+(AQ246/12*10*$F246*$G246*((1-$H246)+$H246*$K246*$I246*AR$10))</f>
        <v>0</v>
      </c>
      <c r="AS246" s="104"/>
      <c r="AT246" s="123">
        <f>(AS246/12*2*$E246*$G246*((1-$H246)+$H246*$K246*$I246*AT$10))+(AS246/12*10*$F246*$G246*((1-$H246)+$H246*$K246*$I246*AT$10))</f>
        <v>0</v>
      </c>
      <c r="AU246" s="104"/>
      <c r="AV246" s="123">
        <f>(AU246/12*2*$E246*$G246*((1-$H246)+$H246*$K246*$I246*AV$10))+(AU246/12*10*$F246*$G246*((1-$H246)+$H246*$K246*$I246*AV$10))</f>
        <v>0</v>
      </c>
      <c r="AW246" s="104"/>
      <c r="AX246" s="123">
        <f>(AW246/12*2*$E246*$G246*((1-$H246)+$H246*$K246*$I246*AX$10))+(AW246/12*10*$F246*$G246*((1-$H246)+$H246*$K246*$I246*AX$10))</f>
        <v>0</v>
      </c>
      <c r="AY246" s="104"/>
      <c r="AZ246" s="123">
        <f>(AY246/12*2*$E246*$G246*((1-$H246)+$H246*$K246*$I246*AZ$10))+(AY246/12*10*$F246*$G246*((1-$H246)+$H246*$K246*$I246*AZ$10))</f>
        <v>0</v>
      </c>
      <c r="BA246" s="104"/>
      <c r="BB246" s="123">
        <f>(BA246/12*2*$E246*$G246*((1-$H246)+$H246*$K246*$I246*BB$10))+(BA246/12*10*$F246*$G246*((1-$H246)+$H246*$K246*$I246*BB$10))</f>
        <v>0</v>
      </c>
      <c r="BC246" s="104"/>
      <c r="BD246" s="123">
        <f>(BC246/12*2*$E246*$G246*((1-$H246)+$H246*$K246*$I246*BD$10))+(BC246/12*10*$F246*$G246*((1-$H246)+$H246*$K246*$I246*BD$10))</f>
        <v>0</v>
      </c>
      <c r="BE246" s="104"/>
      <c r="BF246" s="123">
        <f>(BE246/12*2*$E246*$G246*((1-$H246)+$H246*$K246*$I246*BF$10))+(BE246/12*10*$F246*$G246*((1-$H246)+$H246*$K246*$I246*BF$10))</f>
        <v>0</v>
      </c>
      <c r="BG246" s="104"/>
      <c r="BH246" s="123">
        <f>(BG246/12*2*$E246*$G246*((1-$H246)+$H246*$K246*$I246*BH$10))+(BG246/12*10*$F246*$G246*((1-$H246)+$H246*$K246*$I246*BH$10))</f>
        <v>0</v>
      </c>
      <c r="BI246" s="104"/>
      <c r="BJ246" s="123">
        <f>(BI246/12*2*$E246*$G246*((1-$H246)+$H246*$K246*$I246*BJ$10))+(BI246/12*10*$F246*$G246*((1-$H246)+$H246*$K246*$I246*BJ$10))</f>
        <v>0</v>
      </c>
      <c r="BK246" s="104"/>
      <c r="BL246" s="123">
        <f>(BK246/12*2*$E246*$G246*((1-$H246)+$H246*$K246*$I246*BL$10))+(BK246/12*10*$F246*$G246*((1-$H246)+$H246*$K246*$I246*BL$10))</f>
        <v>0</v>
      </c>
      <c r="BM246" s="104"/>
      <c r="BN246" s="123">
        <f>(BM246/12*2*$E246*$G246*((1-$H246)+$H246*$K246*$I246*BN$10))+(BM246/12*10*$F246*$G246*((1-$H246)+$H246*$K246*$I246*BN$10))</f>
        <v>0</v>
      </c>
      <c r="BO246" s="109"/>
      <c r="BP246" s="123">
        <f>(BO246/12*2*$E246*$G246*((1-$H246)+$H246*$K246*$I246*BP$10))+(BO246/12*10*$F246*$G246*((1-$H246)+$H246*$K246*$I246*BP$10))</f>
        <v>0</v>
      </c>
      <c r="BQ246" s="104"/>
      <c r="BR246" s="123">
        <f>(BQ246/12*2*$E246*$G246*((1-$H246)+$H246*$K246*$I246*BR$10))+(BQ246/12*10*$F246*$G246*((1-$H246)+$H246*$K246*$I246*BR$10))</f>
        <v>0</v>
      </c>
      <c r="BS246" s="222"/>
      <c r="BT246" s="123">
        <f>(BS246/12*2*$E246*$G246*((1-$H246)+$H246*$K246*$I246*BT$10))+(BS246/12*10*$F246*$G246*((1-$H246)+$H246*$K246*$I246*BT$10))</f>
        <v>0</v>
      </c>
      <c r="BU246" s="104"/>
      <c r="BV246" s="123">
        <f>(BU246/12*2*$E246*$G246*((1-$H246)+$H246*$K246*$I246*BV$10))+(BU246/12*10*$F246*$G246*((1-$H246)+$H246*$K246*$I246*BV$10))</f>
        <v>0</v>
      </c>
      <c r="BW246" s="104"/>
      <c r="BX246" s="123">
        <f>(BW246/12*2*$E246*$G246*((1-$H246)+$H246*$K246*$I246*BX$10))+(BW246/12*10*$F246*$G246*((1-$H246)+$H246*$K246*$I246*BX$10))</f>
        <v>0</v>
      </c>
      <c r="BY246" s="104"/>
      <c r="BZ246" s="123">
        <f>(BY246/12*2*$E246*$G246*((1-$H246)+$H246*$K246*$I246*BZ$10))+(BY246/12*10*$F246*$G246*((1-$H246)+$H246*$K246*$I246*BZ$10))</f>
        <v>0</v>
      </c>
      <c r="CA246" s="104"/>
      <c r="CB246" s="123">
        <f>(CA246/12*2*$E246*$G246*((1-$H246)+$H246*$K246*$I246*CB$10))+(CA246/12*10*$F246*$G246*((1-$H246)+$H246*$K246*$I246*CB$10))</f>
        <v>0</v>
      </c>
      <c r="CC246" s="222"/>
      <c r="CD246" s="123">
        <f>(CC246/12*2*$E246*$G246*((1-$H246)+$H246*$L246*$I246*CD$10))+(CC246/12*10*$F246*$G246*((1-$H246)+$H246*$L246*$I246*CD$10))</f>
        <v>0</v>
      </c>
      <c r="CE246" s="104"/>
      <c r="CF246" s="123">
        <f>(CE246/12*2*$E246*$G246*((1-$H246)+$H246*$L246*$I246*CF$10))+(CE246/12*10*$F246*$G246*((1-$H246)+$H246*$L246*$I246*CF$10))</f>
        <v>0</v>
      </c>
      <c r="CG246" s="222"/>
      <c r="CH246" s="123">
        <f>(CG246/12*2*$E246*$G246*((1-$H246)+$H246*$L246*$I246*CH$10))+(CG246/12*10*$F246*$G246*((1-$H246)+$H246*$L246*$I246*CH$10))</f>
        <v>0</v>
      </c>
      <c r="CI246" s="222"/>
      <c r="CJ246" s="123">
        <f>(CI246/12*2*$E246*$G246*((1-$H246)+$H246*$L246*$I246*CJ$10))+(CI246/12*10*$F246*$G246*((1-$H246)+$H246*$L246*$I246*CJ$10))</f>
        <v>0</v>
      </c>
      <c r="CK246" s="222"/>
      <c r="CL246" s="123">
        <f>(CK246/12*2*$E246*$G246*((1-$H246)+$H246*$L246*$I246*CL$10))+(CK246/12*10*$F246*$G246*((1-$H246)+$H246*$L246*$I246*CL$10))</f>
        <v>0</v>
      </c>
      <c r="CM246" s="104"/>
      <c r="CN246" s="123">
        <f>(CM246/12*2*$E246*$G246*((1-$H246)+$H246*$L246*$I246*CN$10))+(CM246/12*10*$F246*$G246*((1-$H246)+$H246*$L246*$I246*CN$10))</f>
        <v>0</v>
      </c>
      <c r="CO246" s="104"/>
      <c r="CP246" s="123">
        <f>(CO246/12*2*$E246*$G246*((1-$H246)+$H246*$L246*$I246))+(CO246/12*10*$F246*$G246*((1-$H246)+$H246*$L246*$I246))</f>
        <v>0</v>
      </c>
      <c r="CQ246" s="222"/>
      <c r="CR246" s="123">
        <f>(CQ246/12*10*$F246*$G246*((1-$H246)+$H246*$L246*$I246))</f>
        <v>0</v>
      </c>
      <c r="CS246" s="104"/>
      <c r="CT246" s="123">
        <f>(CS246/12*10*$F246*$G246*((1-$H246)+$H246*$L246*$I246))</f>
        <v>0</v>
      </c>
      <c r="CU246" s="104"/>
      <c r="CV246" s="123">
        <f>(CU246/12*2*$E246*$G246*((1-$H246)+$H246*$L246*$I246))+(CU246/12*10*$F246*$G246*((1-$H246)+$H246*$L246*$I246))</f>
        <v>0</v>
      </c>
      <c r="CW246" s="104"/>
      <c r="CX246" s="123">
        <f>(CW246/12*2*$E246*$G246*((1-$H246)+$H246*$L246*$I246))+(CW246/12*10*$F246*$G246*((1-$H246)+$H246*$L246*$I246))</f>
        <v>0</v>
      </c>
      <c r="CY246" s="104"/>
      <c r="CZ246" s="123">
        <f>(CY246/12*2*$E246*$G246*((1-$H246)+$H246*$L246*$I246))+(CY246/12*10*$F246*$G246*((1-$H246)+$H246*$L246*$I246))</f>
        <v>0</v>
      </c>
      <c r="DA246" s="104"/>
      <c r="DB246" s="123">
        <f>(DA246/12*2*$E246*$G246*((1-$H246)+$H246*$L246*$I246))+(DA246/12*10*$F246*$G246*((1-$H246)+$H246*$L246*$I246))</f>
        <v>0</v>
      </c>
      <c r="DC246" s="104"/>
      <c r="DD246" s="123">
        <f>(DC246/12*2*$E246*$G246*((1-$H246)+$H246*$L246*$I246))+(DC246/12*10*$F246*$G246*((1-$H246)+$H246*$L246*$I246))</f>
        <v>0</v>
      </c>
      <c r="DE246" s="104"/>
      <c r="DF246" s="123">
        <f>(DE246/12*2*$E246*$G246*((1-$H246)+$H246*$L246*$I246))+(DE246/12*10*$F246*$G246*((1-$H246)+$H246*$L246*$I246))</f>
        <v>0</v>
      </c>
      <c r="DG246" s="104"/>
      <c r="DH246" s="123">
        <f>(DG246/12*2*$E246*$G246*((1-$H246)+$H246*$L246*$I246))+(DG246/12*10*$F246*$G246*((1-$H246)+$H246*$L246*$I246))</f>
        <v>0</v>
      </c>
      <c r="DI246" s="104"/>
      <c r="DJ246" s="123">
        <f>(DI246/12*2*$E246*$G246*((1-$H246)+$H246*$M246*$I246*DJ$10))+(DI246/12*10*$F246*$G246*((1-$H246)+$H246*$M246*$I246*DJ$10))</f>
        <v>0</v>
      </c>
      <c r="DK246" s="104"/>
      <c r="DL246" s="123">
        <f>(DK246/12*2*$E246*$G246*((1-$H246)+$H246*$N246*$I246*DL$10))+(DK246/12*10*$F246*$G246*((1-$H246)+$H246*$N246*$I246*DL$10))</f>
        <v>0</v>
      </c>
      <c r="DM246" s="104"/>
      <c r="DN246" s="123">
        <f>(DM246/12*2*$E246*$G246*((1-$H246)+$H246*$K246*$I246*DN$10))+(DM246/12*10*$F246*$G246*((1-$H246)+$H246*$K246*$I246*DN$10))</f>
        <v>0</v>
      </c>
      <c r="DO246" s="104"/>
      <c r="DP246" s="123">
        <f>(DO246/12*2*$E246*$G246*((1-$H246)+$H246*$K246*$I246*DP$10))+(DO246/12*10*$F246*$G246*((1-$H246)+$H246*$K246*$I246*DP$10))</f>
        <v>0</v>
      </c>
      <c r="DQ246" s="104"/>
      <c r="DR246" s="123">
        <f>(DQ246/12*2*$E246*$G246*((1-$H246)+$H246*$I246*DR$10))+(DQ246/12*10*$F246*$G246*((1-$H246)+$H246*$I246*DR$10))</f>
        <v>0</v>
      </c>
      <c r="DS246" s="104"/>
      <c r="DT246" s="106"/>
      <c r="DU246" s="104"/>
      <c r="DV246" s="123">
        <f>(DU246/12*2*$E246*$G246*((1-$H246)+$H246*$K246*$I246*DV$10))+(DU246/12*10*$F246*$G246*((1-$H246)+$H246*$K246*$I246*DV$10))</f>
        <v>0</v>
      </c>
      <c r="DW246" s="104"/>
      <c r="DX246" s="123">
        <f>(DW246/12*2*$E246*$G246*((1-$H246)+$H246*$K246*$I246*DX$10))+(DW246/12*10*$F246*$G246*((1-$H246)+$H246*$K246*$I246*DX$10))</f>
        <v>0</v>
      </c>
      <c r="DY246" s="104"/>
      <c r="DZ246" s="123">
        <f>(DY246/12*2*$E246*$G246*((1-$H246)+$H246*$L246*$I246))+(DY246/12*10*$F246*$G246*((1-$H246)+$H246*$L246*$I246))</f>
        <v>0</v>
      </c>
      <c r="EA246" s="110"/>
      <c r="EB246" s="123">
        <f>(EA246/12*2*$E246*$G246*((1-$H246)+$H246*$K246*$I246))+(EA246/12*10*$F246*$G246*((1-$H246)+$H246*$K246*$I246))</f>
        <v>0</v>
      </c>
      <c r="EC246" s="125"/>
      <c r="ED246" s="123">
        <f>(EC246/12*2*$E246*$G246*((1-$H246)+$H246*$K246*$I246))+(EC246/12*10*$F246*$G246*((1-$H246)+$H246*$K246*$I246))</f>
        <v>0</v>
      </c>
      <c r="EE246" s="125"/>
      <c r="EF246" s="123">
        <f>(EE246/12*2*$E246*$G246*((1-$H246)+$H246*$I246))+(EE246/12*10*$F246*$G246*((1-$H246)+$H246*$I246))</f>
        <v>0</v>
      </c>
      <c r="EG246" s="125"/>
      <c r="EH246" s="123">
        <f>(EG246/12*2*$E246*$G246*((1-$H246)+$H246*$K246*$I246))+(EG246/12*10*$F246*$G246*((1-$H246)+$H246*$K246*$I246))</f>
        <v>0</v>
      </c>
      <c r="EI246" s="112">
        <f t="shared" si="513"/>
        <v>0</v>
      </c>
      <c r="EJ246" s="112">
        <f t="shared" si="513"/>
        <v>0</v>
      </c>
    </row>
    <row r="247" spans="1:140" s="160" customFormat="1" ht="56.45" hidden="1" customHeight="1" x14ac:dyDescent="0.25">
      <c r="A247" s="95"/>
      <c r="B247" s="132">
        <v>165</v>
      </c>
      <c r="C247" s="96" t="s">
        <v>653</v>
      </c>
      <c r="D247" s="186" t="s">
        <v>654</v>
      </c>
      <c r="E247" s="98">
        <v>16026</v>
      </c>
      <c r="F247" s="98">
        <v>16828</v>
      </c>
      <c r="G247" s="99">
        <v>0.46</v>
      </c>
      <c r="H247" s="100"/>
      <c r="I247" s="101">
        <v>1</v>
      </c>
      <c r="J247" s="102"/>
      <c r="K247" s="150">
        <v>1.4</v>
      </c>
      <c r="L247" s="150">
        <v>1.68</v>
      </c>
      <c r="M247" s="150">
        <v>2.23</v>
      </c>
      <c r="N247" s="153">
        <v>2.57</v>
      </c>
      <c r="O247" s="104"/>
      <c r="P247" s="105">
        <f>(O247/12*2*$E247*$G247*$I247*$K247*P$10)+(O247/12*10*$F247*$G247*$I247*$K247*P$10)</f>
        <v>0</v>
      </c>
      <c r="Q247" s="221"/>
      <c r="R247" s="105">
        <f>(Q247/12*2*$E247*$G247*$I247*$K247*R$10)+(Q247/12*10*$F247*$G247*$I247*$K247*R$10)</f>
        <v>0</v>
      </c>
      <c r="S247" s="222"/>
      <c r="T247" s="105">
        <f>(S247/12*2*$E247*$G247*$I247*$K247*T$10)+(S247/12*10*$F247*$G247*$I247*$K247*T$10)</f>
        <v>0</v>
      </c>
      <c r="U247" s="104"/>
      <c r="V247" s="105">
        <f>(U247/12*2*$E247*$G247*$I247*$K247*V$10)+(U247/12*10*$F247*$G247*$I247*$K247*V$10)</f>
        <v>0</v>
      </c>
      <c r="W247" s="104"/>
      <c r="X247" s="105">
        <f>(W247/12*2*$E247*$G247*$I247*$K247*X$10)+(W247/12*10*$F247*$G247*$I247*$K247*X$10)</f>
        <v>0</v>
      </c>
      <c r="Y247" s="104"/>
      <c r="Z247" s="105">
        <f>(Y247/12*2*$E247*$G247*$I247*$K247*Z$10)+(Y247/12*10*$F247*$G247*$I247*$K247*Z$10)</f>
        <v>0</v>
      </c>
      <c r="AA247" s="222"/>
      <c r="AB247" s="105">
        <f>(AA247/12*2*$E247*$G247*$I247*$K247*AB$10)+(AA247/12*10*$F247*$G247*$I247*$K247*AB$10)</f>
        <v>0</v>
      </c>
      <c r="AC247" s="222"/>
      <c r="AD247" s="105">
        <f>(AC247/12*2*$E247*$G247*$I247*$K247*AD$10)+(AC247/12*10*$F247*$G247*$I247*$K247*AD$10)</f>
        <v>0</v>
      </c>
      <c r="AE247" s="222"/>
      <c r="AF247" s="106">
        <f>SUM(AE247/12*2*$E247*$G247*$I247*$L247*$AF$10)+(AE247/12*10*$F247*$G247*$I247*$L247*$AF$10)</f>
        <v>0</v>
      </c>
      <c r="AG247" s="106">
        <v>0</v>
      </c>
      <c r="AH247" s="107">
        <f>SUM(AG247/12*2*$E247*$G247*$I247*$L247*$AH$10)+(AG247/12*10*$F247*$G247*$I247*$L247*$AH$10)</f>
        <v>0</v>
      </c>
      <c r="AI247" s="104"/>
      <c r="AJ247" s="105">
        <f>(AI247/12*2*$E247*$G247*$I247*$K247*AJ$10)+(AI247/12*10*$F247*$G247*$I247*$K247*AJ$10)</f>
        <v>0</v>
      </c>
      <c r="AK247" s="104">
        <v>0</v>
      </c>
      <c r="AL247" s="105">
        <f>(AK247/12*2*$E247*$G247*$I247*$K247*AL$10)+(AK247/12*10*$F247*$G247*$I247*$K247*AL$10)</f>
        <v>0</v>
      </c>
      <c r="AM247" s="224"/>
      <c r="AN247" s="105">
        <f>(AM247/12*2*$E247*$G247*$I247*$K247*AN$10)+(AM247/12*10*$F247*$G247*$I247*$K247*AN$10)</f>
        <v>0</v>
      </c>
      <c r="AO247" s="104"/>
      <c r="AP247" s="105">
        <f>(AO247/12*2*$E247*$G247*$I247*$K247*AP$10)+(AO247/12*10*$F247*$G247*$I247*$K247*AP$10)</f>
        <v>0</v>
      </c>
      <c r="AQ247" s="104"/>
      <c r="AR247" s="105">
        <f>(AQ247/12*2*$E247*$G247*$I247*$K247*AR$10)+(AQ247/12*10*$F247*$G247*$I247*$K247*AR$10)</f>
        <v>0</v>
      </c>
      <c r="AS247" s="104"/>
      <c r="AT247" s="105">
        <f>(AS247/12*2*$E247*$G247*$I247*$K247*AT$10)+(AS247/12*10*$F247*$G247*$I247*$K247*AT$10)</f>
        <v>0</v>
      </c>
      <c r="AU247" s="104"/>
      <c r="AV247" s="105">
        <f>(AU247/12*2*$E247*$G247*$I247*$K247*AV$10)+(AU247/12*10*$F247*$G247*$I247*$K247*AV$10)</f>
        <v>0</v>
      </c>
      <c r="AW247" s="104"/>
      <c r="AX247" s="105">
        <f>(AW247/12*2*$E247*$G247*$I247*$K247*AX$10)+(AW247/12*10*$F247*$G247*$I247*$K247*AX$10)</f>
        <v>0</v>
      </c>
      <c r="AY247" s="104"/>
      <c r="AZ247" s="105">
        <f>(AY247/12*2*$E247*$G247*$I247*$K247*AZ$10)+(AY247/12*10*$F247*$G247*$I247*$K247*AZ$10)</f>
        <v>0</v>
      </c>
      <c r="BA247" s="104"/>
      <c r="BB247" s="105">
        <f>(BA247/12*2*$E247*$G247*$I247*$K247*BB$10)+(BA247/12*10*$F247*$G247*$I247*$K247*BB$10)</f>
        <v>0</v>
      </c>
      <c r="BC247" s="104"/>
      <c r="BD247" s="105">
        <f>(BC247/12*2*$E247*$G247*$I247*$K247*BD$10)+(BC247/12*10*$F247*$G247*$I247*$K247*BD$10)</f>
        <v>0</v>
      </c>
      <c r="BE247" s="104"/>
      <c r="BF247" s="105">
        <f>(BE247/12*2*$E247*$G247*$I247*$K247*BF$10)+(BE247/12*10*$F247*$G247*$I247*$K247*BF$10)</f>
        <v>0</v>
      </c>
      <c r="BG247" s="104"/>
      <c r="BH247" s="105">
        <f>(BG247/12*2*$E247*$G247*$I247*$K247*BH$10)+(BG247/12*10*$F247*$G247*$I247*$K247*BH$10)</f>
        <v>0</v>
      </c>
      <c r="BI247" s="104"/>
      <c r="BJ247" s="105">
        <f>(BI247/12*2*$E247*$G247*$I247*$K247*BJ$10)+(BI247/12*10*$F247*$G247*$I247*$K247*BJ$10)</f>
        <v>0</v>
      </c>
      <c r="BK247" s="104"/>
      <c r="BL247" s="105">
        <f>(BK247/12*2*$E247*$G247*$I247*$K247*BL$10)+(BK247/12*10*$F247*$G247*$I247*$K247*BL$10)</f>
        <v>0</v>
      </c>
      <c r="BM247" s="104"/>
      <c r="BN247" s="105">
        <f>(BM247/12*2*$E247*$G247*$I247*$K247*BN$10)+(BM247/12*10*$F247*$G247*$I247*$K247*BN$10)</f>
        <v>0</v>
      </c>
      <c r="BO247" s="109"/>
      <c r="BP247" s="105">
        <f>(BO247/12*2*$E247*$G247*$I247*$K247*BP$10)+(BO247/12*10*$F247*$G247*$I247*$K247*BP$10)</f>
        <v>0</v>
      </c>
      <c r="BQ247" s="104"/>
      <c r="BR247" s="105">
        <f>(BQ247/12*2*$E247*$G247*$I247*$K247*BR$10)+(BQ247/12*10*$F247*$G247*$I247*$K247*BR$10)</f>
        <v>0</v>
      </c>
      <c r="BS247" s="222"/>
      <c r="BT247" s="105">
        <f>(BS247/12*2*$E247*$G247*$I247*$K247*BT$10)+(BS247/12*10*$F247*$G247*$I247*$K247*BT$10)</f>
        <v>0</v>
      </c>
      <c r="BU247" s="104"/>
      <c r="BV247" s="105">
        <f>(BU247/12*2*$E247*$G247*$I247*$K247*BV$10)+(BU247/12*10*$F247*$G247*$I247*$K247*BV$10)</f>
        <v>0</v>
      </c>
      <c r="BW247" s="104"/>
      <c r="BX247" s="105">
        <f>(BW247/12*2*$E247*$G247*$I247*$K247*BX$10)+(BW247/12*10*$F247*$G247*$I247*$K247*BX$10)</f>
        <v>0</v>
      </c>
      <c r="BY247" s="104"/>
      <c r="BZ247" s="105">
        <f>(BY247/12*2*$E247*$G247*$I247*$K247*BZ$10)+(BY247/12*10*$F247*$G247*$I247*$K247*BZ$10)</f>
        <v>0</v>
      </c>
      <c r="CA247" s="104"/>
      <c r="CB247" s="105">
        <f>(CA247/12*2*$E247*$G247*$I247*$K247*CB$10)+(CA247/12*10*$F247*$G247*$I247*$K247*CB$10)</f>
        <v>0</v>
      </c>
      <c r="CC247" s="222">
        <v>1</v>
      </c>
      <c r="CD247" s="107">
        <f>SUM(CC247/12*2*$E247*$G247*$I247*$L247*CD$10)+(CC247/12*10*$F247*$G247*$I247*$L247*$CD$10)</f>
        <v>12901.380799999999</v>
      </c>
      <c r="CE247" s="104"/>
      <c r="CF247" s="107">
        <f>SUM(CE247/12*2*$E247*$G247*$I247*$L247*CF$10)+(CE247/12*10*$F247*$G247*$I247*$L247*CF$10)</f>
        <v>0</v>
      </c>
      <c r="CG247" s="222"/>
      <c r="CH247" s="107">
        <f>SUM(CG247/12*2*$E247*$G247*$I247*$L247*CH$10)+(CG247/12*10*$F247*$G247*$I247*$L247*CH$10)</f>
        <v>0</v>
      </c>
      <c r="CI247" s="222"/>
      <c r="CJ247" s="107">
        <f>SUM(CI247/12*2*$E247*$G247*$I247*$L247*CJ$10)+(CI247/12*10*$F247*$G247*$I247*$L247*CJ$10)</f>
        <v>0</v>
      </c>
      <c r="CK247" s="222"/>
      <c r="CL247" s="107">
        <f>SUM(CK247/12*2*$E247*$G247*$I247*$L247*CL$10)+(CK247/12*10*$F247*$G247*$I247*$L247*CL$10)</f>
        <v>0</v>
      </c>
      <c r="CM247" s="104"/>
      <c r="CN247" s="107">
        <f>SUM(CM247/12*2*$E247*$G247*$I247*$L247*CN$10)+(CM247/12*10*$F247*$G247*$I247*$L247*CN$10)</f>
        <v>0</v>
      </c>
      <c r="CO247" s="104"/>
      <c r="CP247" s="107">
        <f>SUM(CO247/12*2*$E247*$G247*$I247*$L247*CP$10)+(CO247/12*10*$F247*$G247*$I247*$L247*CP$10)</f>
        <v>0</v>
      </c>
      <c r="CQ247" s="222"/>
      <c r="CR247" s="107">
        <f>SUM(CQ247/12*2*$E247*$G247*$I247*$L247*CR$10)+(CQ247/12*10*$F247*$G247*$I247*$L247*CR$10)</f>
        <v>0</v>
      </c>
      <c r="CS247" s="104"/>
      <c r="CT247" s="107">
        <f>SUM(CS247/12*2*$E247*$G247*$I247*$L247*CT$10)+(CS247/12*10*$F247*$G247*$I247*$L247*CT$10)</f>
        <v>0</v>
      </c>
      <c r="CU247" s="104">
        <v>0</v>
      </c>
      <c r="CV247" s="107">
        <f>SUM(CU247/12*2*$E247*$G247*$I247*$L247*CV$10)+(CU247/12*10*$F247*$G247*$I247*$L247*CV$10)</f>
        <v>0</v>
      </c>
      <c r="CW247" s="104"/>
      <c r="CX247" s="107">
        <f>SUM(CW247/12*2*$E247*$G247*$I247*$L247*CX$10)+(CW247/12*10*$F247*$G247*$I247*$L247*CX$10)</f>
        <v>0</v>
      </c>
      <c r="CY247" s="104"/>
      <c r="CZ247" s="107">
        <f>SUM(CY247/12*2*$E247*$G247*$I247*$L247*CZ$10)+(CY247/12*10*$F247*$G247*$I247*$L247*CZ$10)</f>
        <v>0</v>
      </c>
      <c r="DA247" s="104"/>
      <c r="DB247" s="107">
        <f>SUM(DA247/12*2*$E247*$G247*$I247*$L247*DB$10)+(DA247/12*10*$F247*$G247*$I247*$L247*DB$10)</f>
        <v>0</v>
      </c>
      <c r="DC247" s="104"/>
      <c r="DD247" s="107">
        <f>SUM(DC247/12*2*$E247*$G247*$I247*$L247*DD$10)+(DC247/12*10*$F247*$G247*$I247*$L247*DD$10)</f>
        <v>0</v>
      </c>
      <c r="DE247" s="104"/>
      <c r="DF247" s="106">
        <f>SUM(DE247/12*2*$E247*$G247*$I247*$L247*DF$10)+(DE247/12*10*$F247*$G247*$I247*$L247*DF$10)</f>
        <v>0</v>
      </c>
      <c r="DG247" s="104"/>
      <c r="DH247" s="107">
        <f>SUM(DG247/12*2*$E247*$G247*$I247*$L247*DH$10)+(DG247/12*10*$F247*$G247*$I247*$L247*DH$10)</f>
        <v>0</v>
      </c>
      <c r="DI247" s="104"/>
      <c r="DJ247" s="107">
        <f>SUM(DI247/12*2*$E247*$G247*$I247*$M247*DJ$10)+(DI247/12*10*$F247*$G247*$I247*$M247*DJ$10)</f>
        <v>0</v>
      </c>
      <c r="DK247" s="104"/>
      <c r="DL247" s="107">
        <f>SUM(DK247/12*2*$E247*$G247*$I247*$N247*DL$10)+(DK247/12*10*$F247*$G247*$I247*$N247*DL$10)</f>
        <v>0</v>
      </c>
      <c r="DM247" s="225"/>
      <c r="DN247" s="105">
        <f>(DM247/12*2*$E247*$G247*$I247*$K247*DN$10)+(DM247/12*10*$F247*$G247*$I247*$K247*DN$10)</f>
        <v>0</v>
      </c>
      <c r="DO247" s="104"/>
      <c r="DP247" s="105">
        <f>(DO247/12*2*$E247*$G247*$I247*$K247*DP$10)+(DO247/12*10*$F247*$G247*$I247*$K247*DP$10)</f>
        <v>0</v>
      </c>
      <c r="DQ247" s="104"/>
      <c r="DR247" s="107">
        <f>SUM(DQ247/12*2*$E247*$G247*$I247)+(DQ247/12*10*$F247*$G247*$I247)</f>
        <v>0</v>
      </c>
      <c r="DS247" s="104"/>
      <c r="DT247" s="106"/>
      <c r="DU247" s="104"/>
      <c r="DV247" s="105">
        <f>(DU247/12*2*$E247*$G247*$I247*$K247*DV$10)+(DU247/12*10*$F247*$G247*$I247*$K247*DV$10)</f>
        <v>0</v>
      </c>
      <c r="DW247" s="104"/>
      <c r="DX247" s="105">
        <f>(DW247/12*2*$E247*$G247*$I247*$K247*DX$10)+(DW247/12*10*$F247*$G247*$I247*$K247*DX$10)</f>
        <v>0</v>
      </c>
      <c r="DY247" s="104"/>
      <c r="DZ247" s="106"/>
      <c r="EA247" s="110"/>
      <c r="EB247" s="110"/>
      <c r="EC247" s="125"/>
      <c r="ED247" s="106"/>
      <c r="EE247" s="125"/>
      <c r="EF247" s="125"/>
      <c r="EG247" s="125"/>
      <c r="EH247" s="111">
        <f>(EG247/12*2*$E247*$G247*$I247*$K247)+(EG247/12*10*$F247*$G247*$I247*$K247)</f>
        <v>0</v>
      </c>
      <c r="EI247" s="112">
        <f t="shared" si="513"/>
        <v>1</v>
      </c>
      <c r="EJ247" s="112">
        <f t="shared" si="513"/>
        <v>12901.380799999999</v>
      </c>
    </row>
    <row r="248" spans="1:140" s="3" customFormat="1" ht="30" hidden="1" customHeight="1" x14ac:dyDescent="0.25">
      <c r="A248" s="95"/>
      <c r="B248" s="132">
        <v>166</v>
      </c>
      <c r="C248" s="96" t="s">
        <v>655</v>
      </c>
      <c r="D248" s="186" t="s">
        <v>656</v>
      </c>
      <c r="E248" s="98">
        <v>16026</v>
      </c>
      <c r="F248" s="98">
        <v>16828</v>
      </c>
      <c r="G248" s="216">
        <v>7.4</v>
      </c>
      <c r="H248" s="100"/>
      <c r="I248" s="101">
        <v>1</v>
      </c>
      <c r="J248" s="102"/>
      <c r="K248" s="150">
        <v>1.4</v>
      </c>
      <c r="L248" s="150">
        <v>1.68</v>
      </c>
      <c r="M248" s="150">
        <v>2.23</v>
      </c>
      <c r="N248" s="153">
        <v>2.57</v>
      </c>
      <c r="O248" s="104"/>
      <c r="P248" s="105">
        <f>(O248/12*2*$E248*$G248*$I248*$K248*P$10)+(O248/12*10*$F248*$G248*$I248*$K248*P$10)</f>
        <v>0</v>
      </c>
      <c r="Q248" s="221"/>
      <c r="R248" s="105">
        <f>(Q248/12*2*$E248*$G248*$I248*$K248*R$10)+(Q248/12*10*$F248*$G248*$I248*$K248*R$10)</f>
        <v>0</v>
      </c>
      <c r="S248" s="222"/>
      <c r="T248" s="105">
        <f>(S248/12*2*$E248*$G248*$I248*$K248*T$10)+(S248/12*10*$F248*$G248*$I248*$K248*T$10)</f>
        <v>0</v>
      </c>
      <c r="U248" s="104"/>
      <c r="V248" s="105">
        <f>(U248/12*2*$E248*$G248*$I248*$K248*V$10)+(U248/12*10*$F248*$G248*$I248*$K248*V$10)</f>
        <v>0</v>
      </c>
      <c r="W248" s="104"/>
      <c r="X248" s="105">
        <f>(W248/12*2*$E248*$G248*$I248*$K248*X$10)+(W248/12*10*$F248*$G248*$I248*$K248*X$10)</f>
        <v>0</v>
      </c>
      <c r="Y248" s="104"/>
      <c r="Z248" s="105">
        <f>(Y248/12*2*$E248*$G248*$I248*$K248*Z$10)+(Y248/12*10*$F248*$G248*$I248*$K248*Z$10)</f>
        <v>0</v>
      </c>
      <c r="AA248" s="222"/>
      <c r="AB248" s="105">
        <f>(AA248/12*2*$E248*$G248*$I248*$K248*AB$10)+(AA248/12*10*$F248*$G248*$I248*$K248*AB$10)</f>
        <v>0</v>
      </c>
      <c r="AC248" s="222"/>
      <c r="AD248" s="105">
        <f>(AC248/12*2*$E248*$G248*$I248*$K248*AD$10)+(AC248/12*10*$F248*$G248*$I248*$K248*AD$10)</f>
        <v>0</v>
      </c>
      <c r="AE248" s="222"/>
      <c r="AF248" s="106">
        <f>SUM(AE248/12*2*$E248*$G248*$I248*$L248*$AF$10)+(AE248/12*10*$F248*$G248*$I248*$L248*$AF$10)</f>
        <v>0</v>
      </c>
      <c r="AG248" s="106"/>
      <c r="AH248" s="107">
        <f>SUM(AG248/12*2*$E248*$G248*$I248*$L248*$AH$10)+(AG248/12*10*$F248*$G248*$I248*$L248*$AH$10)</f>
        <v>0</v>
      </c>
      <c r="AI248" s="104"/>
      <c r="AJ248" s="105">
        <f>(AI248/12*2*$E248*$G248*$I248*$K248*AJ$10)+(AI248/12*10*$F248*$G248*$I248*$K248*AJ$10)</f>
        <v>0</v>
      </c>
      <c r="AK248" s="104"/>
      <c r="AL248" s="105">
        <f>(AK248/12*2*$E248*$G248*$I248*$K248*AL$10)+(AK248/12*10*$F248*$G248*$I248*$K248*AL$10)</f>
        <v>0</v>
      </c>
      <c r="AM248" s="224"/>
      <c r="AN248" s="105">
        <f>(AM248/12*2*$E248*$G248*$I248*$K248*AN$10)+(AM248/12*10*$F248*$G248*$I248*$K248*AN$10)</f>
        <v>0</v>
      </c>
      <c r="AO248" s="104"/>
      <c r="AP248" s="105">
        <f>(AO248/12*2*$E248*$G248*$I248*$K248*AP$10)+(AO248/12*10*$F248*$G248*$I248*$K248*AP$10)</f>
        <v>0</v>
      </c>
      <c r="AQ248" s="104"/>
      <c r="AR248" s="105">
        <f>(AQ248/12*2*$E248*$G248*$I248*$K248*AR$10)+(AQ248/12*10*$F248*$G248*$I248*$K248*AR$10)</f>
        <v>0</v>
      </c>
      <c r="AS248" s="104"/>
      <c r="AT248" s="105">
        <f>(AS248/12*2*$E248*$G248*$I248*$K248*AT$10)+(AS248/12*10*$F248*$G248*$I248*$K248*AT$10)</f>
        <v>0</v>
      </c>
      <c r="AU248" s="104"/>
      <c r="AV248" s="105">
        <f>(AU248/12*2*$E248*$G248*$I248*$K248*AV$10)+(AU248/12*10*$F248*$G248*$I248*$K248*AV$10)</f>
        <v>0</v>
      </c>
      <c r="AW248" s="104"/>
      <c r="AX248" s="105">
        <f>(AW248/12*2*$E248*$G248*$I248*$K248*AX$10)+(AW248/12*10*$F248*$G248*$I248*$K248*AX$10)</f>
        <v>0</v>
      </c>
      <c r="AY248" s="104"/>
      <c r="AZ248" s="105">
        <f>(AY248/12*2*$E248*$G248*$I248*$K248*AZ$10)+(AY248/12*10*$F248*$G248*$I248*$K248*AZ$10)</f>
        <v>0</v>
      </c>
      <c r="BA248" s="104"/>
      <c r="BB248" s="105">
        <f>(BA248/12*2*$E248*$G248*$I248*$K248*BB$10)+(BA248/12*10*$F248*$G248*$I248*$K248*BB$10)</f>
        <v>0</v>
      </c>
      <c r="BC248" s="104"/>
      <c r="BD248" s="105">
        <f>(BC248/12*2*$E248*$G248*$I248*$K248*BD$10)+(BC248/12*10*$F248*$G248*$I248*$K248*BD$10)</f>
        <v>0</v>
      </c>
      <c r="BE248" s="104"/>
      <c r="BF248" s="105">
        <f>(BE248/12*2*$E248*$G248*$I248*$K248*BF$10)+(BE248/12*10*$F248*$G248*$I248*$K248*BF$10)</f>
        <v>0</v>
      </c>
      <c r="BG248" s="104"/>
      <c r="BH248" s="105">
        <f>(BG248/12*2*$E248*$G248*$I248*$K248*BH$10)+(BG248/12*10*$F248*$G248*$I248*$K248*BH$10)</f>
        <v>0</v>
      </c>
      <c r="BI248" s="104"/>
      <c r="BJ248" s="105">
        <f>(BI248/12*2*$E248*$G248*$I248*$K248*BJ$10)+(BI248/12*10*$F248*$G248*$I248*$K248*BJ$10)</f>
        <v>0</v>
      </c>
      <c r="BK248" s="104"/>
      <c r="BL248" s="105">
        <f>(BK248/12*2*$E248*$G248*$I248*$K248*BL$10)+(BK248/12*10*$F248*$G248*$I248*$K248*BL$10)</f>
        <v>0</v>
      </c>
      <c r="BM248" s="104"/>
      <c r="BN248" s="105">
        <f>(BM248/12*2*$E248*$G248*$I248*$K248*BN$10)+(BM248/12*10*$F248*$G248*$I248*$K248*BN$10)</f>
        <v>0</v>
      </c>
      <c r="BO248" s="109"/>
      <c r="BP248" s="105">
        <f>(BO248/12*2*$E248*$G248*$I248*$K248*BP$10)+(BO248/12*10*$F248*$G248*$I248*$K248*BP$10)</f>
        <v>0</v>
      </c>
      <c r="BQ248" s="104"/>
      <c r="BR248" s="105">
        <f>(BQ248/12*2*$E248*$G248*$I248*$K248*BR$10)+(BQ248/12*10*$F248*$G248*$I248*$K248*BR$10)</f>
        <v>0</v>
      </c>
      <c r="BS248" s="222"/>
      <c r="BT248" s="105">
        <f>(BS248/12*2*$E248*$G248*$I248*$K248*BT$10)+(BS248/12*10*$F248*$G248*$I248*$K248*BT$10)</f>
        <v>0</v>
      </c>
      <c r="BU248" s="104"/>
      <c r="BV248" s="105">
        <f>(BU248/12*2*$E248*$G248*$I248*$K248*BV$10)+(BU248/12*10*$F248*$G248*$I248*$K248*BV$10)</f>
        <v>0</v>
      </c>
      <c r="BW248" s="104"/>
      <c r="BX248" s="105">
        <f>(BW248/12*2*$E248*$G248*$I248*$K248*BX$10)+(BW248/12*10*$F248*$G248*$I248*$K248*BX$10)</f>
        <v>0</v>
      </c>
      <c r="BY248" s="104"/>
      <c r="BZ248" s="105">
        <f>(BY248/12*2*$E248*$G248*$I248*$K248*BZ$10)+(BY248/12*10*$F248*$G248*$I248*$K248*BZ$10)</f>
        <v>0</v>
      </c>
      <c r="CA248" s="104"/>
      <c r="CB248" s="105">
        <f>(CA248/12*2*$E248*$G248*$I248*$K248*CB$10)+(CA248/12*10*$F248*$G248*$I248*$K248*CB$10)</f>
        <v>0</v>
      </c>
      <c r="CC248" s="222"/>
      <c r="CD248" s="107">
        <f>SUM(CC248/12*2*$E248*$G248*$I248*$L248*CD$10)+(CC248/12*10*$F248*$G248*$I248*$L248*$CD$10)</f>
        <v>0</v>
      </c>
      <c r="CE248" s="104"/>
      <c r="CF248" s="107">
        <f>SUM(CE248/12*2*$E248*$G248*$I248*$L248*CF$10)+(CE248/12*10*$F248*$G248*$I248*$L248*CF$10)</f>
        <v>0</v>
      </c>
      <c r="CG248" s="222"/>
      <c r="CH248" s="107">
        <f>SUM(CG248/12*2*$E248*$G248*$I248*$L248*CH$10)+(CG248/12*10*$F248*$G248*$I248*$L248*CH$10)</f>
        <v>0</v>
      </c>
      <c r="CI248" s="222"/>
      <c r="CJ248" s="107">
        <f>SUM(CI248/12*2*$E248*$G248*$I248*$L248*CJ$10)+(CI248/12*10*$F248*$G248*$I248*$L248*CJ$10)</f>
        <v>0</v>
      </c>
      <c r="CK248" s="222"/>
      <c r="CL248" s="107">
        <f>SUM(CK248/12*2*$E248*$G248*$I248*$L248*CL$10)+(CK248/12*10*$F248*$G248*$I248*$L248*CL$10)</f>
        <v>0</v>
      </c>
      <c r="CM248" s="104"/>
      <c r="CN248" s="107">
        <f>SUM(CM248/12*2*$E248*$G248*$I248*$L248*CN$10)+(CM248/12*10*$F248*$G248*$I248*$L248*CN$10)</f>
        <v>0</v>
      </c>
      <c r="CO248" s="104"/>
      <c r="CP248" s="107">
        <f>SUM(CO248/12*2*$E248*$G248*$I248*$L248*CP$10)+(CO248/12*10*$F248*$G248*$I248*$L248*CP$10)</f>
        <v>0</v>
      </c>
      <c r="CQ248" s="222"/>
      <c r="CR248" s="107">
        <f>SUM(CQ248/12*2*$E248*$G248*$I248*$L248*CR$10)+(CQ248/12*10*$F248*$G248*$I248*$L248*CR$10)</f>
        <v>0</v>
      </c>
      <c r="CS248" s="104"/>
      <c r="CT248" s="107">
        <f>SUM(CS248/12*2*$E248*$G248*$I248*$L248*CT$10)+(CS248/12*10*$F248*$G248*$I248*$L248*CT$10)</f>
        <v>0</v>
      </c>
      <c r="CU248" s="104"/>
      <c r="CV248" s="107">
        <f>SUM(CU248/12*2*$E248*$G248*$I248*$L248*CV$10)+(CU248/12*10*$F248*$G248*$I248*$L248*CV$10)</f>
        <v>0</v>
      </c>
      <c r="CW248" s="104"/>
      <c r="CX248" s="107">
        <f>SUM(CW248/12*2*$E248*$G248*$I248*$L248*CX$10)+(CW248/12*10*$F248*$G248*$I248*$L248*CX$10)</f>
        <v>0</v>
      </c>
      <c r="CY248" s="104"/>
      <c r="CZ248" s="107">
        <f>SUM(CY248/12*2*$E248*$G248*$I248*$L248*CZ$10)+(CY248/12*10*$F248*$G248*$I248*$L248*CZ$10)</f>
        <v>0</v>
      </c>
      <c r="DA248" s="104"/>
      <c r="DB248" s="107">
        <f>SUM(DA248/12*2*$E248*$G248*$I248*$L248*DB$10)+(DA248/12*10*$F248*$G248*$I248*$L248*DB$10)</f>
        <v>0</v>
      </c>
      <c r="DC248" s="104"/>
      <c r="DD248" s="107">
        <f>SUM(DC248/12*2*$E248*$G248*$I248*$L248*DD$10)+(DC248/12*10*$F248*$G248*$I248*$L248*DD$10)</f>
        <v>0</v>
      </c>
      <c r="DE248" s="104"/>
      <c r="DF248" s="106">
        <f>SUM(DE248/12*2*$E248*$G248*$I248*$L248*DF$10)+(DE248/12*10*$F248*$G248*$I248*$L248*DF$10)</f>
        <v>0</v>
      </c>
      <c r="DG248" s="104"/>
      <c r="DH248" s="107">
        <f>SUM(DG248/12*2*$E248*$G248*$I248*$L248*DH$10)+(DG248/12*10*$F248*$G248*$I248*$L248*DH$10)</f>
        <v>0</v>
      </c>
      <c r="DI248" s="104"/>
      <c r="DJ248" s="107">
        <f>SUM(DI248/12*2*$E248*$G248*$I248*$M248*DJ$10)+(DI248/12*10*$F248*$G248*$I248*$M248*DJ$10)</f>
        <v>0</v>
      </c>
      <c r="DK248" s="104"/>
      <c r="DL248" s="107">
        <f>SUM(DK248/12*2*$E248*$G248*$I248*$N248*DL$10)+(DK248/12*10*$F248*$G248*$I248*$N248*DL$10)</f>
        <v>0</v>
      </c>
      <c r="DM248" s="224"/>
      <c r="DN248" s="105">
        <f>(DM248/12*2*$E248*$G248*$I248*$K248*DN$10)+(DM248/12*10*$F248*$G248*$I248*$K248*DN$10)</f>
        <v>0</v>
      </c>
      <c r="DO248" s="104"/>
      <c r="DP248" s="105">
        <f>(DO248/12*2*$E248*$G248*$I248*$K248*DP$10)+(DO248/12*10*$F248*$G248*$I248*$K248*DP$10)</f>
        <v>0</v>
      </c>
      <c r="DQ248" s="104"/>
      <c r="DR248" s="107">
        <f>SUM(DQ248/12*2*$E248*$G248*$I248)+(DQ248/12*10*$F248*$G248*$I248)</f>
        <v>0</v>
      </c>
      <c r="DS248" s="104"/>
      <c r="DT248" s="106"/>
      <c r="DU248" s="104"/>
      <c r="DV248" s="105">
        <f>(DU248/12*2*$E248*$G248*$I248*$K248*DV$10)+(DU248/12*10*$F248*$G248*$I248*$K248*DV$10)</f>
        <v>0</v>
      </c>
      <c r="DW248" s="104"/>
      <c r="DX248" s="105">
        <f>(DW248/12*2*$E248*$G248*$I248*$K248*DX$10)+(DW248/12*10*$F248*$G248*$I248*$K248*DX$10)</f>
        <v>0</v>
      </c>
      <c r="DY248" s="104"/>
      <c r="DZ248" s="106"/>
      <c r="EA248" s="110"/>
      <c r="EB248" s="110"/>
      <c r="EC248" s="125"/>
      <c r="ED248" s="106"/>
      <c r="EE248" s="125"/>
      <c r="EF248" s="125"/>
      <c r="EG248" s="125"/>
      <c r="EH248" s="111">
        <f>(EG248/12*2*$E248*$G248*$I248*$K248)+(EG248/12*10*$F248*$G248*$I248*$K248)</f>
        <v>0</v>
      </c>
      <c r="EI248" s="112">
        <f t="shared" si="513"/>
        <v>0</v>
      </c>
      <c r="EJ248" s="112">
        <f t="shared" si="513"/>
        <v>0</v>
      </c>
    </row>
    <row r="249" spans="1:140" s="3" customFormat="1" ht="30" hidden="1" customHeight="1" x14ac:dyDescent="0.25">
      <c r="A249" s="95"/>
      <c r="B249" s="132">
        <v>167</v>
      </c>
      <c r="C249" s="96" t="s">
        <v>657</v>
      </c>
      <c r="D249" s="158" t="s">
        <v>658</v>
      </c>
      <c r="E249" s="98">
        <v>16026</v>
      </c>
      <c r="F249" s="98">
        <v>16828</v>
      </c>
      <c r="G249" s="99">
        <v>0.4</v>
      </c>
      <c r="H249" s="100"/>
      <c r="I249" s="151">
        <v>1</v>
      </c>
      <c r="J249" s="152"/>
      <c r="K249" s="161">
        <v>1.4</v>
      </c>
      <c r="L249" s="161">
        <v>1.68</v>
      </c>
      <c r="M249" s="161">
        <v>2.23</v>
      </c>
      <c r="N249" s="162">
        <v>2.57</v>
      </c>
      <c r="O249" s="104"/>
      <c r="P249" s="105">
        <f>(O249/12*2*$E249*$G249*$I249*$K249*P$10)+(O249/12*10*$F249*$G249*$I249*$K249*P$10)</f>
        <v>0</v>
      </c>
      <c r="Q249" s="154"/>
      <c r="R249" s="105">
        <f>(Q249/12*2*$E249*$G249*$I249*$K249*R$10)+(Q249/12*10*$F249*$G249*$I249*$K249*R$10)</f>
        <v>0</v>
      </c>
      <c r="S249" s="106">
        <v>1</v>
      </c>
      <c r="T249" s="105">
        <f>(S249/12*2*$E249*$G249*$I249*$K249*T$10)+(S249/12*10*$F249*$G249*$I249*$K249*T$10)</f>
        <v>9348.8266666666659</v>
      </c>
      <c r="U249" s="104"/>
      <c r="V249" s="105">
        <f>(U249/12*2*$E249*$G249*$I249*$K249*V$10)+(U249/12*10*$F249*$G249*$I249*$K249*V$10)</f>
        <v>0</v>
      </c>
      <c r="W249" s="104"/>
      <c r="X249" s="105">
        <f>(W249/12*2*$E249*$G249*$I249*$K249*X$10)+(W249/12*10*$F249*$G249*$I249*$K249*X$10)</f>
        <v>0</v>
      </c>
      <c r="Y249" s="104"/>
      <c r="Z249" s="105">
        <f>(Y249/12*2*$E249*$G249*$I249*$K249*Z$10)+(Y249/12*10*$F249*$G249*$I249*$K249*Z$10)</f>
        <v>0</v>
      </c>
      <c r="AA249" s="106"/>
      <c r="AB249" s="105">
        <f>(AA249/12*2*$E249*$G249*$I249*$K249*AB$10)+(AA249/12*10*$F249*$G249*$I249*$K249*AB$10)</f>
        <v>0</v>
      </c>
      <c r="AC249" s="106">
        <v>17</v>
      </c>
      <c r="AD249" s="105">
        <f>(AC249/12*2*$E249*$G249*$I249*$K249*AD$10)+(AC249/12*10*$F249*$G249*$I249*$K249*AD$10)</f>
        <v>158930.05333333334</v>
      </c>
      <c r="AE249" s="106">
        <v>1</v>
      </c>
      <c r="AF249" s="106">
        <f>SUM(AE249/12*2*$E249*$G249*$I249*$L249*$AF$10)+(AE249/12*10*$F249*$G249*$I249*$L249*$AF$10)</f>
        <v>11218.591999999999</v>
      </c>
      <c r="AG249" s="106"/>
      <c r="AH249" s="107">
        <f>SUM(AG249/12*2*$E249*$G249*$I249*$L249*$AH$10)+(AG249/12*10*$F249*$G249*$I249*$L249*$AH$10)</f>
        <v>0</v>
      </c>
      <c r="AI249" s="104"/>
      <c r="AJ249" s="105">
        <f>(AI249/12*2*$E249*$G249*$I249*$K249*AJ$10)+(AI249/12*10*$F249*$G249*$I249*$K249*AJ$10)</f>
        <v>0</v>
      </c>
      <c r="AK249" s="104"/>
      <c r="AL249" s="105">
        <f>(AK249/12*2*$E249*$G249*$I249*$K249*AL$10)+(AK249/12*10*$F249*$G249*$I249*$K249*AL$10)</f>
        <v>0</v>
      </c>
      <c r="AM249" s="104"/>
      <c r="AN249" s="105">
        <f>(AM249/12*2*$E249*$G249*$I249*$K249*AN$10)+(AM249/12*10*$F249*$G249*$I249*$K249*AN$10)</f>
        <v>0</v>
      </c>
      <c r="AO249" s="104"/>
      <c r="AP249" s="105">
        <f>(AO249/12*2*$E249*$G249*$I249*$K249*AP$10)+(AO249/12*10*$F249*$G249*$I249*$K249*AP$10)</f>
        <v>0</v>
      </c>
      <c r="AQ249" s="104">
        <v>300</v>
      </c>
      <c r="AR249" s="105">
        <f>(AQ249/12*2*$E249*$G249*$I249*$K249*AR$10)+(AQ249/12*10*$F249*$G249*$I249*$K249*AR$10)</f>
        <v>2804648</v>
      </c>
      <c r="AS249" s="104"/>
      <c r="AT249" s="105">
        <f>(AS249/12*2*$E249*$G249*$I249*$K249*AT$10)+(AS249/12*10*$F249*$G249*$I249*$K249*AT$10)</f>
        <v>0</v>
      </c>
      <c r="AU249" s="104"/>
      <c r="AV249" s="105">
        <f>(AU249/12*2*$E249*$G249*$I249*$K249*AV$10)+(AU249/12*10*$F249*$G249*$I249*$K249*AV$10)</f>
        <v>0</v>
      </c>
      <c r="AW249" s="104">
        <f>98-17</f>
        <v>81</v>
      </c>
      <c r="AX249" s="105">
        <f>(AW249/12*2*$E249*$G249*$I249*$K249*AX$10)+(AW249/12*10*$F249*$G249*$I249*$K249*AX$10)</f>
        <v>757254.96</v>
      </c>
      <c r="AY249" s="104">
        <v>600</v>
      </c>
      <c r="AZ249" s="105">
        <f>(AY249/12*2*$E249*$G249*$I249*$K249*AZ$10)+(AY249/12*10*$F249*$G249*$I249*$K249*AZ$10)</f>
        <v>5609296</v>
      </c>
      <c r="BA249" s="104"/>
      <c r="BB249" s="105">
        <f>(BA249/12*2*$E249*$G249*$I249*$K249*BB$10)+(BA249/12*10*$F249*$G249*$I249*$K249*BB$10)</f>
        <v>0</v>
      </c>
      <c r="BC249" s="104"/>
      <c r="BD249" s="105">
        <f>(BC249/12*2*$E249*$G249*$I249*$K249*BD$10)+(BC249/12*10*$F249*$G249*$I249*$K249*BD$10)</f>
        <v>0</v>
      </c>
      <c r="BE249" s="104"/>
      <c r="BF249" s="105">
        <f>(BE249/12*2*$E249*$G249*$I249*$K249*BF$10)+(BE249/12*10*$F249*$G249*$I249*$K249*BF$10)</f>
        <v>0</v>
      </c>
      <c r="BG249" s="104"/>
      <c r="BH249" s="105">
        <f>(BG249/12*2*$E249*$G249*$I249*$K249*BH$10)+(BG249/12*10*$F249*$G249*$I249*$K249*BH$10)</f>
        <v>0</v>
      </c>
      <c r="BI249" s="104"/>
      <c r="BJ249" s="105">
        <f>(BI249/12*2*$E249*$G249*$I249*$K249*BJ$10)+(BI249/12*10*$F249*$G249*$I249*$K249*BJ$10)</f>
        <v>0</v>
      </c>
      <c r="BK249" s="104"/>
      <c r="BL249" s="105">
        <f>(BK249/12*2*$E249*$G249*$I249*$K249*BL$10)+(BK249/12*10*$F249*$G249*$I249*$K249*BL$10)</f>
        <v>0</v>
      </c>
      <c r="BM249" s="104"/>
      <c r="BN249" s="105">
        <f>(BM249/12*2*$E249*$G249*$I249*$K249*BN$10)+(BM249/12*10*$F249*$G249*$I249*$K249*BN$10)</f>
        <v>0</v>
      </c>
      <c r="BO249" s="109"/>
      <c r="BP249" s="105">
        <f>(BO249/12*2*$E249*$G249*$I249*$K249*BP$10)+(BO249/12*10*$F249*$G249*$I249*$K249*BP$10)</f>
        <v>0</v>
      </c>
      <c r="BQ249" s="104">
        <v>70</v>
      </c>
      <c r="BR249" s="105">
        <f>(BQ249/12*2*$E249*$G249*$I249*$K249*BR$10)+(BQ249/12*10*$F249*$G249*$I249*$K249*BR$10)</f>
        <v>654417.86666666658</v>
      </c>
      <c r="BS249" s="106"/>
      <c r="BT249" s="105">
        <f>(BS249/12*2*$E249*$G249*$I249*$K249*BT$10)+(BS249/12*10*$F249*$G249*$I249*$K249*BT$10)</f>
        <v>0</v>
      </c>
      <c r="BU249" s="104"/>
      <c r="BV249" s="105">
        <f>(BU249/12*2*$E249*$G249*$I249*$K249*BV$10)+(BU249/12*10*$F249*$G249*$I249*$K249*BV$10)</f>
        <v>0</v>
      </c>
      <c r="BW249" s="104"/>
      <c r="BX249" s="105">
        <f>(BW249/12*2*$E249*$G249*$I249*$K249*BX$10)+(BW249/12*10*$F249*$G249*$I249*$K249*BX$10)</f>
        <v>0</v>
      </c>
      <c r="BY249" s="104">
        <v>30</v>
      </c>
      <c r="BZ249" s="105">
        <f>(BY249/12*2*$E249*$G249*$I249*$K249*BZ$10)+(BY249/12*10*$F249*$G249*$I249*$K249*BZ$10)</f>
        <v>280464.8</v>
      </c>
      <c r="CA249" s="104">
        <v>15</v>
      </c>
      <c r="CB249" s="105">
        <f>(CA249/12*2*$E249*$G249*$I249*$K249*CB$10)+(CA249/12*10*$F249*$G249*$I249*$K249*CB$10)</f>
        <v>140232.4</v>
      </c>
      <c r="CC249" s="106">
        <v>1</v>
      </c>
      <c r="CD249" s="107">
        <f>SUM(CC249/12*2*$E249*$G249*$I249*$L249*CD$10)+(CC249/12*10*$F249*$G249*$I249*$L249*$CD$10)</f>
        <v>11218.591999999999</v>
      </c>
      <c r="CE249" s="104">
        <v>15</v>
      </c>
      <c r="CF249" s="107">
        <f>SUM(CE249/12*2*$E249*$G249*$I249*$L249*CF$10)+(CE249/12*10*$F249*$G249*$I249*$L249*CF$10)</f>
        <v>168278.87999999998</v>
      </c>
      <c r="CG249" s="106"/>
      <c r="CH249" s="107">
        <f>SUM(CG249/12*2*$E249*$G249*$I249*$L249*CH$10)+(CG249/12*10*$F249*$G249*$I249*$L249*CH$10)</f>
        <v>0</v>
      </c>
      <c r="CI249" s="106"/>
      <c r="CJ249" s="107">
        <f>SUM(CI249/12*2*$E249*$G249*$I249*$L249*CJ$10)+(CI249/12*10*$F249*$G249*$I249*$L249*CJ$10)</f>
        <v>0</v>
      </c>
      <c r="CK249" s="106"/>
      <c r="CL249" s="107">
        <f>SUM(CK249/12*2*$E249*$G249*$I249*$L249*CL$10)+(CK249/12*10*$F249*$G249*$I249*$L249*CL$10)</f>
        <v>0</v>
      </c>
      <c r="CM249" s="104">
        <v>25</v>
      </c>
      <c r="CN249" s="107">
        <f>SUM(CM249/12*2*$E249*$G249*$I249*$L249*CN$10)+(CM249/12*10*$F249*$G249*$I249*$L249*CN$10)</f>
        <v>280464.8</v>
      </c>
      <c r="CO249" s="104"/>
      <c r="CP249" s="107">
        <f>SUM(CO249/12*2*$E249*$G249*$I249*$L249*CP$10)+(CO249/12*10*$F249*$G249*$I249*$L249*CP$10)</f>
        <v>0</v>
      </c>
      <c r="CQ249" s="106"/>
      <c r="CR249" s="107">
        <f>SUM(CQ249/12*2*$E249*$G249*$I249*$L249*CR$10)+(CQ249/12*10*$F249*$G249*$I249*$L249*CR$10)</f>
        <v>0</v>
      </c>
      <c r="CS249" s="104"/>
      <c r="CT249" s="107">
        <f>SUM(CS249/12*2*$E249*$G249*$I249*$L249*CT$10)+(CS249/12*10*$F249*$G249*$I249*$L249*CT$10)</f>
        <v>0</v>
      </c>
      <c r="CU249" s="104"/>
      <c r="CV249" s="107">
        <f>SUM(CU249/12*2*$E249*$G249*$I249*$L249*CV$10)+(CU249/12*10*$F249*$G249*$I249*$L249*CV$10)</f>
        <v>0</v>
      </c>
      <c r="CW249" s="104"/>
      <c r="CX249" s="107">
        <f>SUM(CW249/12*2*$E249*$G249*$I249*$L249*CX$10)+(CW249/12*10*$F249*$G249*$I249*$L249*CX$10)</f>
        <v>0</v>
      </c>
      <c r="CY249" s="104"/>
      <c r="CZ249" s="107">
        <f>SUM(CY249/12*2*$E249*$G249*$I249*$L249*CZ$10)+(CY249/12*10*$F249*$G249*$I249*$L249*CZ$10)</f>
        <v>0</v>
      </c>
      <c r="DA249" s="104"/>
      <c r="DB249" s="107">
        <f>SUM(DA249/12*2*$E249*$G249*$I249*$L249*DB$10)+(DA249/12*10*$F249*$G249*$I249*$L249*DB$10)</f>
        <v>0</v>
      </c>
      <c r="DC249" s="104"/>
      <c r="DD249" s="107">
        <f>SUM(DC249/12*2*$E249*$G249*$I249*$L249*DD$10)+(DC249/12*10*$F249*$G249*$I249*$L249*DD$10)</f>
        <v>0</v>
      </c>
      <c r="DE249" s="104"/>
      <c r="DF249" s="106">
        <f>SUM(DE249/12*2*$E249*$G249*$I249*$L249*DF$10)+(DE249/12*10*$F249*$G249*$I249*$L249*DF$10)</f>
        <v>0</v>
      </c>
      <c r="DG249" s="104"/>
      <c r="DH249" s="107">
        <f>SUM(DG249/12*2*$E249*$G249*$I249*$L249*DH$10)+(DG249/12*10*$F249*$G249*$I249*$L249*DH$10)</f>
        <v>0</v>
      </c>
      <c r="DI249" s="104"/>
      <c r="DJ249" s="107">
        <f>SUM(DI249/12*2*$E249*$G249*$I249*$M249*DJ$10)+(DI249/12*10*$F249*$G249*$I249*$M249*DJ$10)</f>
        <v>0</v>
      </c>
      <c r="DK249" s="104"/>
      <c r="DL249" s="107">
        <f>SUM(DK249/12*2*$E249*$G249*$I249*$N249*DL$10)+(DK249/12*10*$F249*$G249*$I249*$N249*DL$10)</f>
        <v>0</v>
      </c>
      <c r="DM249" s="104"/>
      <c r="DN249" s="105">
        <f>(DM249/12*2*$E249*$G249*$I249*$K249*DN$10)+(DM249/12*10*$F249*$G249*$I249*$K249*DN$10)</f>
        <v>0</v>
      </c>
      <c r="DO249" s="104"/>
      <c r="DP249" s="105">
        <f>(DO249/12*2*$E249*$G249*$I249*$K249*DP$10)+(DO249/12*10*$F249*$G249*$I249*$K249*DP$10)</f>
        <v>0</v>
      </c>
      <c r="DQ249" s="104"/>
      <c r="DR249" s="107">
        <f>SUM(DQ249/12*2*$E249*$G249*$I249)+(DQ249/12*10*$F249*$G249*$I249)</f>
        <v>0</v>
      </c>
      <c r="DS249" s="104"/>
      <c r="DT249" s="106"/>
      <c r="DU249" s="104"/>
      <c r="DV249" s="105">
        <f>(DU249/12*2*$E249*$G249*$I249*$K249*DV$10)+(DU249/12*10*$F249*$G249*$I249*$K249*DV$10)</f>
        <v>0</v>
      </c>
      <c r="DW249" s="104"/>
      <c r="DX249" s="105">
        <f>(DW249/12*2*$E249*$G249*$I249*$K249*DX$10)+(DW249/12*10*$F249*$G249*$I249*$K249*DX$10)</f>
        <v>0</v>
      </c>
      <c r="DY249" s="104"/>
      <c r="DZ249" s="106"/>
      <c r="EA249" s="110"/>
      <c r="EB249" s="110"/>
      <c r="EC249" s="125"/>
      <c r="ED249" s="106"/>
      <c r="EE249" s="125"/>
      <c r="EF249" s="125"/>
      <c r="EG249" s="125"/>
      <c r="EH249" s="111">
        <f>(EG249/12*2*$E249*$G249*$I249*$K249)+(EG249/12*10*$F249*$G249*$I249*$K249)</f>
        <v>0</v>
      </c>
      <c r="EI249" s="112">
        <f t="shared" si="513"/>
        <v>1156</v>
      </c>
      <c r="EJ249" s="112">
        <f t="shared" si="513"/>
        <v>10885773.77066667</v>
      </c>
    </row>
    <row r="250" spans="1:140" s="3" customFormat="1" ht="48.75" hidden="1" customHeight="1" x14ac:dyDescent="0.25">
      <c r="A250" s="95"/>
      <c r="B250" s="132">
        <v>168</v>
      </c>
      <c r="C250" s="226" t="s">
        <v>659</v>
      </c>
      <c r="D250" s="227" t="s">
        <v>660</v>
      </c>
      <c r="E250" s="98">
        <v>16026</v>
      </c>
      <c r="F250" s="98">
        <v>16828</v>
      </c>
      <c r="G250" s="212">
        <v>2.5</v>
      </c>
      <c r="H250" s="213">
        <v>1.09E-2</v>
      </c>
      <c r="I250" s="151">
        <v>1</v>
      </c>
      <c r="J250" s="152"/>
      <c r="K250" s="161">
        <v>1.4</v>
      </c>
      <c r="L250" s="161">
        <v>1.68</v>
      </c>
      <c r="M250" s="161">
        <v>2.23</v>
      </c>
      <c r="N250" s="162">
        <v>2.57</v>
      </c>
      <c r="O250" s="104"/>
      <c r="P250" s="123">
        <f t="shared" ref="P250:P272" si="514">(O250/12*2*$E250*$G250*((1-$H250)+$H250*$K250*$I250*P$10))+(O250/12*10*$F250*$G250*((1-$H250)+$H250*$K250*$J250*P$10))</f>
        <v>0</v>
      </c>
      <c r="Q250" s="154"/>
      <c r="R250" s="123">
        <f t="shared" ref="R250:R272" si="515">(Q250/12*2*$E250*$G250*((1-$H250)+$H250*$K250*$I250*R$10))+(Q250/12*10*$F250*$G250*((1-$H250)+$H250*$K250*$I250*R$10))</f>
        <v>0</v>
      </c>
      <c r="S250" s="106"/>
      <c r="T250" s="123">
        <f t="shared" ref="T250:T272" si="516">(S250/12*2*$E250*$G250*((1-$H250)+$H250*$K250*$I250*T$10))+(S250/12*10*$F250*$G250*((1-$H250)+$H250*$K250*$I250*T$10))</f>
        <v>0</v>
      </c>
      <c r="U250" s="104"/>
      <c r="V250" s="123">
        <f t="shared" ref="V250:V272" si="517">(U250/12*2*$E250*$G250*((1-$H250)+$H250*$K250*$I250*V$10))+(U250/12*10*$F250*$G250*((1-$H250)+$H250*$K250*$I250*V$10))</f>
        <v>0</v>
      </c>
      <c r="W250" s="104"/>
      <c r="X250" s="123">
        <f t="shared" ref="X250:X272" si="518">(W250/12*2*$E250*$G250*((1-$H250)+$H250*$K250*$I250*X$10))+(W250/12*10*$F250*$G250*((1-$H250)+$H250*$K250*$I250*X$10))</f>
        <v>0</v>
      </c>
      <c r="Y250" s="104"/>
      <c r="Z250" s="123">
        <f t="shared" ref="Z250:Z272" si="519">(Y250/12*2*$E250*$G250*((1-$H250)+$H250*$K250*$I250*Z$10))+(Y250/12*10*$F250*$G250*((1-$H250)+$H250*$K250*$I250*Z$10))</f>
        <v>0</v>
      </c>
      <c r="AA250" s="106"/>
      <c r="AB250" s="123">
        <f t="shared" ref="AB250:AB272" si="520">(AA250/12*2*$E250*$G250*((1-$H250)+$H250*$K250*$I250*AB$10))+(AA250/12*10*$F250*$G250*((1-$H250)+$H250*$K250*$I250*AB$10))</f>
        <v>0</v>
      </c>
      <c r="AC250" s="106"/>
      <c r="AD250" s="123">
        <f t="shared" ref="AD250:AD272" si="521">(AC250/12*2*$E250*$G250*((1-$H250)+$H250*$K250*$I250*AD$10))+(AC250/12*10*$F250*$G250*((1-$H250)+$H250*$K250*$I250*AD$10))</f>
        <v>0</v>
      </c>
      <c r="AE250" s="106"/>
      <c r="AF250" s="123">
        <f t="shared" ref="AF250:AF272" si="522">(AE250/12*2*$E250*$G250*((1-$H250)+$H250*$L250*$I250*AF$10))+(AE250/12*10*$F250*$G250*((1-$H250)+$H250*$L250*$I250*AF$10))</f>
        <v>0</v>
      </c>
      <c r="AG250" s="106"/>
      <c r="AH250" s="123">
        <f t="shared" ref="AH250:AH272" si="523">(AG250/12*2*$E250*$G250*((1-$H250)+$H250*$L250*$I250*AH$10))+(AG250/12*10*$F250*$G250*((1-$H250)+$H250*$L250*$I250*AH$10))</f>
        <v>0</v>
      </c>
      <c r="AI250" s="104"/>
      <c r="AJ250" s="123">
        <f t="shared" ref="AJ250:AJ272" si="524">(AI250/12*2*$E250*$G250*((1-$H250)+$H250*$K250*$I250*AJ$10))+(AI250/12*10*$F250*$G250*((1-$H250)+$H250*$K250*$I250*AJ$10))</f>
        <v>0</v>
      </c>
      <c r="AK250" s="104"/>
      <c r="AL250" s="123">
        <f t="shared" ref="AL250:AL272" si="525">(AK250/12*2*$E250*$G250*((1-$H250)+$H250*$K250*$I250*AL$10))+(AK250/12*10*$F250*$G250*((1-$H250)+$H250*$K250*$I250*AL$10))</f>
        <v>0</v>
      </c>
      <c r="AM250" s="104">
        <v>20</v>
      </c>
      <c r="AN250" s="123">
        <f t="shared" ref="AN250:AN272" si="526">(AM250/12*2*$E250*$G250*((1-$H250)+$H250*$K250*$I250*AN$10))+(AM250/12*10*$F250*$G250*((1-$H250)+$H250*$K250*$I250*AN$10))</f>
        <v>838356.03133333335</v>
      </c>
      <c r="AO250" s="104"/>
      <c r="AP250" s="123">
        <f t="shared" ref="AP250:AP272" si="527">(AO250/12*2*$E250*$G250*((1-$H250)+$H250*$K250*$I250*AP$10))+(AO250/12*10*$F250*$G250*((1-$H250)+$H250*$K250*$I250*AP$10))</f>
        <v>0</v>
      </c>
      <c r="AQ250" s="104"/>
      <c r="AR250" s="123">
        <f t="shared" ref="AR250:AR272" si="528">(AQ250/12*2*$E250*$G250*((1-$H250)+$H250*$K250*$I250*AR$10))+(AQ250/12*10*$F250*$G250*((1-$H250)+$H250*$K250*$I250*AR$10))</f>
        <v>0</v>
      </c>
      <c r="AS250" s="104"/>
      <c r="AT250" s="123">
        <f t="shared" ref="AT250:AT272" si="529">(AS250/12*2*$E250*$G250*((1-$H250)+$H250*$K250*$I250*AT$10))+(AS250/12*10*$F250*$G250*((1-$H250)+$H250*$K250*$I250*AT$10))</f>
        <v>0</v>
      </c>
      <c r="AU250" s="104"/>
      <c r="AV250" s="123">
        <f t="shared" ref="AV250:AV272" si="530">(AU250/12*2*$E250*$G250*((1-$H250)+$H250*$K250*$I250*AV$10))+(AU250/12*10*$F250*$G250*((1-$H250)+$H250*$K250*$I250*AV$10))</f>
        <v>0</v>
      </c>
      <c r="AW250" s="104"/>
      <c r="AX250" s="123">
        <f t="shared" ref="AX250:AX272" si="531">(AW250/12*2*$E250*$G250*((1-$H250)+$H250*$K250*$I250*AX$10))+(AW250/12*10*$F250*$G250*((1-$H250)+$H250*$K250*$I250*AX$10))</f>
        <v>0</v>
      </c>
      <c r="AY250" s="104"/>
      <c r="AZ250" s="123">
        <f t="shared" ref="AZ250:AZ272" si="532">(AY250/12*2*$E250*$G250*((1-$H250)+$H250*$K250*$I250*AZ$10))+(AY250/12*10*$F250*$G250*((1-$H250)+$H250*$K250*$I250*AZ$10))</f>
        <v>0</v>
      </c>
      <c r="BA250" s="104"/>
      <c r="BB250" s="123">
        <f t="shared" ref="BB250:BB272" si="533">(BA250/12*2*$E250*$G250*((1-$H250)+$H250*$K250*$I250*BB$10))+(BA250/12*10*$F250*$G250*((1-$H250)+$H250*$K250*$I250*BB$10))</f>
        <v>0</v>
      </c>
      <c r="BC250" s="104"/>
      <c r="BD250" s="123">
        <f t="shared" ref="BD250:BD272" si="534">(BC250/12*2*$E250*$G250*((1-$H250)+$H250*$K250*$I250*BD$10))+(BC250/12*10*$F250*$G250*((1-$H250)+$H250*$K250*$I250*BD$10))</f>
        <v>0</v>
      </c>
      <c r="BE250" s="104"/>
      <c r="BF250" s="123">
        <f t="shared" ref="BF250:BF272" si="535">(BE250/12*2*$E250*$G250*((1-$H250)+$H250*$K250*$I250*BF$10))+(BE250/12*10*$F250*$G250*((1-$H250)+$H250*$K250*$I250*BF$10))</f>
        <v>0</v>
      </c>
      <c r="BG250" s="104"/>
      <c r="BH250" s="123">
        <f t="shared" ref="BH250:BH272" si="536">(BG250/12*2*$E250*$G250*((1-$H250)+$H250*$K250*$I250*BH$10))+(BG250/12*10*$F250*$G250*((1-$H250)+$H250*$K250*$I250*BH$10))</f>
        <v>0</v>
      </c>
      <c r="BI250" s="104"/>
      <c r="BJ250" s="123">
        <f t="shared" ref="BJ250:BJ272" si="537">(BI250/12*2*$E250*$G250*((1-$H250)+$H250*$K250*$I250*BJ$10))+(BI250/12*10*$F250*$G250*((1-$H250)+$H250*$K250*$I250*BJ$10))</f>
        <v>0</v>
      </c>
      <c r="BK250" s="104"/>
      <c r="BL250" s="123">
        <f t="shared" ref="BL250:BL272" si="538">(BK250/12*2*$E250*$G250*((1-$H250)+$H250*$K250*$I250*BL$10))+(BK250/12*10*$F250*$G250*((1-$H250)+$H250*$K250*$I250*BL$10))</f>
        <v>0</v>
      </c>
      <c r="BM250" s="104"/>
      <c r="BN250" s="123">
        <f t="shared" ref="BN250:BN272" si="539">(BM250/12*2*$E250*$G250*((1-$H250)+$H250*$K250*$I250*BN$10))+(BM250/12*10*$F250*$G250*((1-$H250)+$H250*$K250*$I250*BN$10))</f>
        <v>0</v>
      </c>
      <c r="BO250" s="109"/>
      <c r="BP250" s="123">
        <f t="shared" ref="BP250:BP272" si="540">(BO250/12*2*$E250*$G250*((1-$H250)+$H250*$K250*$I250*BP$10))+(BO250/12*10*$F250*$G250*((1-$H250)+$H250*$K250*$I250*BP$10))</f>
        <v>0</v>
      </c>
      <c r="BQ250" s="104"/>
      <c r="BR250" s="123">
        <f t="shared" ref="BR250:BR272" si="541">(BQ250/12*2*$E250*$G250*((1-$H250)+$H250*$K250*$I250*BR$10))+(BQ250/12*10*$F250*$G250*((1-$H250)+$H250*$K250*$I250*BR$10))</f>
        <v>0</v>
      </c>
      <c r="BS250" s="106"/>
      <c r="BT250" s="123">
        <f t="shared" ref="BT250:BT271" si="542">(BS250/12*2*$E250*$G250*((1-$H250)+$H250*$K250*$I250*BT$10))+(BS250/12*10*$F250*$G250*((1-$H250)+$H250*$K250*$I250*BT$10))</f>
        <v>0</v>
      </c>
      <c r="BU250" s="104"/>
      <c r="BV250" s="123">
        <f t="shared" ref="BV250:BV272" si="543">(BU250/12*2*$E250*$G250*((1-$H250)+$H250*$K250*$I250*BV$10))+(BU250/12*10*$F250*$G250*((1-$H250)+$H250*$K250*$I250*BV$10))</f>
        <v>0</v>
      </c>
      <c r="BW250" s="104"/>
      <c r="BX250" s="123">
        <f t="shared" ref="BX250:BX272" si="544">(BW250/12*2*$E250*$G250*((1-$H250)+$H250*$K250*$I250*BX$10))+(BW250/12*10*$F250*$G250*((1-$H250)+$H250*$K250*$I250*BX$10))</f>
        <v>0</v>
      </c>
      <c r="BY250" s="104"/>
      <c r="BZ250" s="123">
        <f t="shared" ref="BZ250:BZ272" si="545">(BY250/12*2*$E250*$G250*((1-$H250)+$H250*$K250*$I250*BZ$10))+(BY250/12*10*$F250*$G250*((1-$H250)+$H250*$K250*$I250*BZ$10))</f>
        <v>0</v>
      </c>
      <c r="CA250" s="125"/>
      <c r="CB250" s="123">
        <f t="shared" ref="CB250:CB271" si="546">(CA250/12*2*$E250*$G250*((1-$H250)+$H250*$K250*$I250*CB$10))+(CA250/12*10*$F250*$G250*((1-$H250)+$H250*$K250*$I250*CB$10))</f>
        <v>0</v>
      </c>
      <c r="CC250" s="106"/>
      <c r="CD250" s="123">
        <f t="shared" ref="CD250:CD272" si="547">(CC250/12*2*$E250*$G250*((1-$H250)+$H250*$L250*$I250*CD$10))+(CC250/12*10*$F250*$G250*((1-$H250)+$H250*$L250*$I250*CD$10))</f>
        <v>0</v>
      </c>
      <c r="CE250" s="104"/>
      <c r="CF250" s="123">
        <f t="shared" ref="CF250:CF272" si="548">(CE250/12*2*$E250*$G250*((1-$H250)+$H250*$L250*$I250*CF$10))+(CE250/12*10*$F250*$G250*((1-$H250)+$H250*$L250*$I250*CF$10))</f>
        <v>0</v>
      </c>
      <c r="CG250" s="106"/>
      <c r="CH250" s="123">
        <f t="shared" ref="CH250:CH271" si="549">(CG250/12*2*$E250*$G250*((1-$H250)+$H250*$L250*$I250*CH$10))+(CG250/12*10*$F250*$G250*((1-$H250)+$H250*$L250*$I250*CH$10))</f>
        <v>0</v>
      </c>
      <c r="CI250" s="106"/>
      <c r="CJ250" s="123">
        <f t="shared" ref="CJ250:CJ272" si="550">(CI250/12*2*$E250*$G250*((1-$H250)+$H250*$L250*$I250*CJ$10))+(CI250/12*10*$F250*$G250*((1-$H250)+$H250*$L250*$I250*CJ$10))</f>
        <v>0</v>
      </c>
      <c r="CK250" s="106"/>
      <c r="CL250" s="123">
        <f t="shared" ref="CL250:CL272" si="551">(CK250/12*2*$E250*$G250*((1-$H250)+$H250*$L250*$I250*CL$10))+(CK250/12*10*$F250*$G250*((1-$H250)+$H250*$L250*$I250*CL$10))</f>
        <v>0</v>
      </c>
      <c r="CM250" s="104"/>
      <c r="CN250" s="123">
        <f t="shared" ref="CN250:CN272" si="552">(CM250/12*2*$E250*$G250*((1-$H250)+$H250*$L250*$I250*CN$10))+(CM250/12*10*$F250*$G250*((1-$H250)+$H250*$L250*$I250*CN$10))</f>
        <v>0</v>
      </c>
      <c r="CO250" s="104"/>
      <c r="CP250" s="123">
        <f t="shared" ref="CP250:CP272" si="553">(CO250/12*2*$E250*$G250*((1-$H250)+$H250*$L250*$I250))+(CO250/12*10*$F250*$G250*((1-$H250)+$H250*$L250*$I250))</f>
        <v>0</v>
      </c>
      <c r="CQ250" s="106"/>
      <c r="CR250" s="123">
        <f t="shared" ref="CR250:CR272" si="554">(CQ250/12*10*$F250*$G250*((1-$H250)+$H250*$L250*$I250))</f>
        <v>0</v>
      </c>
      <c r="CS250" s="104"/>
      <c r="CT250" s="123">
        <f t="shared" ref="CT250:CT272" si="555">(CS250/12*10*$F250*$G250*((1-$H250)+$H250*$L250*$I250))</f>
        <v>0</v>
      </c>
      <c r="CU250" s="104"/>
      <c r="CV250" s="123">
        <f t="shared" ref="CV250:CV272" si="556">(CU250/12*2*$E250*$G250*((1-$H250)+$H250*$L250*$I250))+(CU250/12*10*$F250*$G250*((1-$H250)+$H250*$L250*$I250))</f>
        <v>0</v>
      </c>
      <c r="CW250" s="104"/>
      <c r="CX250" s="123">
        <f t="shared" ref="CX250:CX272" si="557">(CW250/12*2*$E250*$G250*((1-$H250)+$H250*$L250*$I250))+(CW250/12*10*$F250*$G250*((1-$H250)+$H250*$L250*$I250))</f>
        <v>0</v>
      </c>
      <c r="CY250" s="104"/>
      <c r="CZ250" s="123">
        <f t="shared" ref="CZ250:CZ272" si="558">(CY250/12*2*$E250*$G250*((1-$H250)+$H250*$L250*$I250))+(CY250/12*10*$F250*$G250*((1-$H250)+$H250*$L250*$I250))</f>
        <v>0</v>
      </c>
      <c r="DA250" s="104"/>
      <c r="DB250" s="123">
        <f t="shared" ref="DB250:DB272" si="559">(DA250/12*2*$E250*$G250*((1-$H250)+$H250*$L250*$I250))+(DA250/12*10*$F250*$G250*((1-$H250)+$H250*$L250*$I250))</f>
        <v>0</v>
      </c>
      <c r="DC250" s="104"/>
      <c r="DD250" s="123">
        <f t="shared" ref="DD250:DD272" si="560">(DC250/12*2*$E250*$G250*((1-$H250)+$H250*$L250*$I250))+(DC250/12*10*$F250*$G250*((1-$H250)+$H250*$L250*$I250))</f>
        <v>0</v>
      </c>
      <c r="DE250" s="104"/>
      <c r="DF250" s="123">
        <f t="shared" ref="DF250:DF272" si="561">(DE250/12*2*$E250*$G250*((1-$H250)+$H250*$L250*$I250))+(DE250/12*10*$F250*$G250*((1-$H250)+$H250*$L250*$I250))</f>
        <v>0</v>
      </c>
      <c r="DG250" s="104"/>
      <c r="DH250" s="123">
        <f t="shared" ref="DH250:DH272" si="562">(DG250/12*2*$E250*$G250*((1-$H250)+$H250*$L250*$I250))+(DG250/12*10*$F250*$G250*((1-$H250)+$H250*$L250*$I250))</f>
        <v>0</v>
      </c>
      <c r="DI250" s="104"/>
      <c r="DJ250" s="123">
        <f t="shared" ref="DJ250:DJ272" si="563">(DI250/12*2*$E250*$G250*((1-$H250)+$H250*$M250*$I250*DJ$10))+(DI250/12*10*$F250*$G250*((1-$H250)+$H250*$M250*$I250*DJ$10))</f>
        <v>0</v>
      </c>
      <c r="DK250" s="104"/>
      <c r="DL250" s="123">
        <f t="shared" ref="DL250:DL272" si="564">(DK250/12*2*$E250*$G250*((1-$H250)+$H250*$N250*$I250*DL$10))+(DK250/12*10*$F250*$G250*((1-$H250)+$H250*$N250*$I250*DL$10))</f>
        <v>0</v>
      </c>
      <c r="DM250" s="104"/>
      <c r="DN250" s="123">
        <f t="shared" ref="DN250:DN272" si="565">(DM250/12*2*$E250*$G250*((1-$H250)+$H250*$K250*$I250*DN$10))+(DM250/12*10*$F250*$G250*((1-$H250)+$H250*$K250*$I250*DN$10))</f>
        <v>0</v>
      </c>
      <c r="DO250" s="104"/>
      <c r="DP250" s="123">
        <f t="shared" ref="DP250:DP272" si="566">(DO250/12*2*$E250*$G250*((1-$H250)+$H250*$K250*$I250*DP$10))+(DO250/12*10*$F250*$G250*((1-$H250)+$H250*$K250*$I250*DP$10))</f>
        <v>0</v>
      </c>
      <c r="DQ250" s="104"/>
      <c r="DR250" s="123">
        <f t="shared" ref="DR250:DR272" si="567">(DQ250/12*2*$E250*$G250*((1-$H250)+$H250*$I250*DR$10))+(DQ250/12*10*$F250*$G250*((1-$H250)+$H250*$I250*DR$10))</f>
        <v>0</v>
      </c>
      <c r="DS250" s="104"/>
      <c r="DT250" s="106"/>
      <c r="DU250" s="104"/>
      <c r="DV250" s="123">
        <f t="shared" ref="DV250:DV272" si="568">(DU250/12*2*$E250*$G250*((1-$H250)+$H250*$K250*$I250*DV$10))+(DU250/12*10*$F250*$G250*((1-$H250)+$H250*$K250*$I250*DV$10))</f>
        <v>0</v>
      </c>
      <c r="DW250" s="104"/>
      <c r="DX250" s="123">
        <f t="shared" ref="DX250:DX272" si="569">(DW250/12*2*$E250*$G250*((1-$H250)+$H250*$K250*$I250*DX$10))+(DW250/12*10*$F250*$G250*((1-$H250)+$H250*$K250*$I250*DX$10))</f>
        <v>0</v>
      </c>
      <c r="DY250" s="104"/>
      <c r="DZ250" s="123">
        <f t="shared" ref="DZ250:DZ272" si="570">(DY250/12*2*$E250*$G250*((1-$H250)+$H250*$L250*$I250))+(DY250/12*10*$F250*$G250*((1-$H250)+$H250*$L250*$I250))</f>
        <v>0</v>
      </c>
      <c r="EA250" s="110"/>
      <c r="EB250" s="123">
        <f t="shared" ref="EB250:EB272" si="571">(EA250/12*2*$E250*$G250*((1-$H250)+$H250*$K250*$I250))+(EA250/12*10*$F250*$G250*((1-$H250)+$H250*$K250*$I250))</f>
        <v>0</v>
      </c>
      <c r="EC250" s="125"/>
      <c r="ED250" s="123">
        <f t="shared" ref="ED250:ED272" si="572">(EC250/12*2*$E250*$G250*((1-$H250)+$H250*$K250*$I250))+(EC250/12*10*$F250*$G250*((1-$H250)+$H250*$K250*$I250))</f>
        <v>0</v>
      </c>
      <c r="EE250" s="125"/>
      <c r="EF250" s="123">
        <f t="shared" ref="EF250:EF272" si="573">(EE250/12*2*$E250*$G250*((1-$H250)+$H250*$I250))+(EE250/12*10*$F250*$G250*((1-$H250)+$H250*$I250))</f>
        <v>0</v>
      </c>
      <c r="EG250" s="125"/>
      <c r="EH250" s="123">
        <f t="shared" ref="EH250:EH272" si="574">(EG250/12*2*$E250*$G250*((1-$H250)+$H250*$K250*$I250))+(EG250/12*10*$F250*$G250*((1-$H250)+$H250*$K250*$I250))</f>
        <v>0</v>
      </c>
      <c r="EI250" s="112">
        <f t="shared" si="513"/>
        <v>20</v>
      </c>
      <c r="EJ250" s="112">
        <f t="shared" si="513"/>
        <v>838356.03133333335</v>
      </c>
    </row>
    <row r="251" spans="1:140" s="3" customFormat="1" ht="45" hidden="1" x14ac:dyDescent="0.25">
      <c r="A251" s="95"/>
      <c r="B251" s="132">
        <v>169</v>
      </c>
      <c r="C251" s="228" t="s">
        <v>661</v>
      </c>
      <c r="D251" s="193" t="s">
        <v>662</v>
      </c>
      <c r="E251" s="98">
        <v>16026</v>
      </c>
      <c r="F251" s="98">
        <v>16828</v>
      </c>
      <c r="G251" s="212">
        <v>5.36</v>
      </c>
      <c r="H251" s="213">
        <v>5.1000000000000004E-3</v>
      </c>
      <c r="I251" s="151">
        <v>1</v>
      </c>
      <c r="J251" s="152"/>
      <c r="K251" s="161">
        <v>1.4</v>
      </c>
      <c r="L251" s="161">
        <v>1.68</v>
      </c>
      <c r="M251" s="161">
        <v>2.23</v>
      </c>
      <c r="N251" s="162">
        <v>2.57</v>
      </c>
      <c r="O251" s="104"/>
      <c r="P251" s="123">
        <f t="shared" si="514"/>
        <v>0</v>
      </c>
      <c r="Q251" s="154"/>
      <c r="R251" s="123">
        <f t="shared" si="515"/>
        <v>0</v>
      </c>
      <c r="S251" s="106"/>
      <c r="T251" s="123">
        <f t="shared" si="516"/>
        <v>0</v>
      </c>
      <c r="U251" s="104"/>
      <c r="V251" s="123">
        <f t="shared" si="517"/>
        <v>0</v>
      </c>
      <c r="W251" s="104"/>
      <c r="X251" s="123">
        <f t="shared" si="518"/>
        <v>0</v>
      </c>
      <c r="Y251" s="104"/>
      <c r="Z251" s="123">
        <f t="shared" si="519"/>
        <v>0</v>
      </c>
      <c r="AA251" s="106"/>
      <c r="AB251" s="123">
        <f t="shared" si="520"/>
        <v>0</v>
      </c>
      <c r="AC251" s="106"/>
      <c r="AD251" s="123">
        <f t="shared" si="521"/>
        <v>0</v>
      </c>
      <c r="AE251" s="106"/>
      <c r="AF251" s="123">
        <f t="shared" si="522"/>
        <v>0</v>
      </c>
      <c r="AG251" s="106"/>
      <c r="AH251" s="123">
        <f t="shared" si="523"/>
        <v>0</v>
      </c>
      <c r="AI251" s="104"/>
      <c r="AJ251" s="123">
        <f t="shared" si="524"/>
        <v>0</v>
      </c>
      <c r="AK251" s="104"/>
      <c r="AL251" s="123">
        <f t="shared" si="525"/>
        <v>0</v>
      </c>
      <c r="AM251" s="104">
        <v>220</v>
      </c>
      <c r="AN251" s="123">
        <f t="shared" si="526"/>
        <v>19726117.220714666</v>
      </c>
      <c r="AO251" s="104"/>
      <c r="AP251" s="123">
        <f t="shared" si="527"/>
        <v>0</v>
      </c>
      <c r="AQ251" s="104"/>
      <c r="AR251" s="123">
        <f t="shared" si="528"/>
        <v>0</v>
      </c>
      <c r="AS251" s="104"/>
      <c r="AT251" s="123">
        <f t="shared" si="529"/>
        <v>0</v>
      </c>
      <c r="AU251" s="104"/>
      <c r="AV251" s="123">
        <f t="shared" si="530"/>
        <v>0</v>
      </c>
      <c r="AW251" s="104"/>
      <c r="AX251" s="123">
        <f t="shared" si="531"/>
        <v>0</v>
      </c>
      <c r="AY251" s="104"/>
      <c r="AZ251" s="123">
        <f t="shared" si="532"/>
        <v>0</v>
      </c>
      <c r="BA251" s="104"/>
      <c r="BB251" s="123">
        <f t="shared" si="533"/>
        <v>0</v>
      </c>
      <c r="BC251" s="104"/>
      <c r="BD251" s="123">
        <f t="shared" si="534"/>
        <v>0</v>
      </c>
      <c r="BE251" s="104"/>
      <c r="BF251" s="123">
        <f t="shared" si="535"/>
        <v>0</v>
      </c>
      <c r="BG251" s="104"/>
      <c r="BH251" s="123">
        <f t="shared" si="536"/>
        <v>0</v>
      </c>
      <c r="BI251" s="104"/>
      <c r="BJ251" s="123">
        <f t="shared" si="537"/>
        <v>0</v>
      </c>
      <c r="BK251" s="104"/>
      <c r="BL251" s="123">
        <f t="shared" si="538"/>
        <v>0</v>
      </c>
      <c r="BM251" s="104"/>
      <c r="BN251" s="123">
        <f t="shared" si="539"/>
        <v>0</v>
      </c>
      <c r="BO251" s="109"/>
      <c r="BP251" s="123">
        <f t="shared" si="540"/>
        <v>0</v>
      </c>
      <c r="BQ251" s="104"/>
      <c r="BR251" s="123">
        <f t="shared" si="541"/>
        <v>0</v>
      </c>
      <c r="BS251" s="106"/>
      <c r="BT251" s="123">
        <f t="shared" si="542"/>
        <v>0</v>
      </c>
      <c r="BU251" s="104"/>
      <c r="BV251" s="123">
        <f t="shared" si="543"/>
        <v>0</v>
      </c>
      <c r="BW251" s="104"/>
      <c r="BX251" s="123">
        <f t="shared" si="544"/>
        <v>0</v>
      </c>
      <c r="BY251" s="104"/>
      <c r="BZ251" s="123">
        <f t="shared" si="545"/>
        <v>0</v>
      </c>
      <c r="CA251" s="125"/>
      <c r="CB251" s="123">
        <f t="shared" si="546"/>
        <v>0</v>
      </c>
      <c r="CC251" s="106"/>
      <c r="CD251" s="123">
        <f t="shared" si="547"/>
        <v>0</v>
      </c>
      <c r="CE251" s="104"/>
      <c r="CF251" s="123">
        <f t="shared" si="548"/>
        <v>0</v>
      </c>
      <c r="CG251" s="106"/>
      <c r="CH251" s="123">
        <f t="shared" si="549"/>
        <v>0</v>
      </c>
      <c r="CI251" s="106"/>
      <c r="CJ251" s="123">
        <f t="shared" si="550"/>
        <v>0</v>
      </c>
      <c r="CK251" s="106"/>
      <c r="CL251" s="123">
        <f t="shared" si="551"/>
        <v>0</v>
      </c>
      <c r="CM251" s="104"/>
      <c r="CN251" s="123">
        <f t="shared" si="552"/>
        <v>0</v>
      </c>
      <c r="CO251" s="104"/>
      <c r="CP251" s="123">
        <f t="shared" si="553"/>
        <v>0</v>
      </c>
      <c r="CQ251" s="106"/>
      <c r="CR251" s="123">
        <f t="shared" si="554"/>
        <v>0</v>
      </c>
      <c r="CS251" s="104"/>
      <c r="CT251" s="123">
        <f t="shared" si="555"/>
        <v>0</v>
      </c>
      <c r="CU251" s="104"/>
      <c r="CV251" s="123">
        <f t="shared" si="556"/>
        <v>0</v>
      </c>
      <c r="CW251" s="104"/>
      <c r="CX251" s="123">
        <f t="shared" si="557"/>
        <v>0</v>
      </c>
      <c r="CY251" s="104"/>
      <c r="CZ251" s="123">
        <f t="shared" si="558"/>
        <v>0</v>
      </c>
      <c r="DA251" s="104"/>
      <c r="DB251" s="123">
        <f t="shared" si="559"/>
        <v>0</v>
      </c>
      <c r="DC251" s="104"/>
      <c r="DD251" s="123">
        <f t="shared" si="560"/>
        <v>0</v>
      </c>
      <c r="DE251" s="104"/>
      <c r="DF251" s="123">
        <f t="shared" si="561"/>
        <v>0</v>
      </c>
      <c r="DG251" s="104"/>
      <c r="DH251" s="123">
        <f t="shared" si="562"/>
        <v>0</v>
      </c>
      <c r="DI251" s="104"/>
      <c r="DJ251" s="123">
        <f t="shared" si="563"/>
        <v>0</v>
      </c>
      <c r="DK251" s="104"/>
      <c r="DL251" s="123">
        <f t="shared" si="564"/>
        <v>0</v>
      </c>
      <c r="DM251" s="104"/>
      <c r="DN251" s="123">
        <f t="shared" si="565"/>
        <v>0</v>
      </c>
      <c r="DO251" s="104"/>
      <c r="DP251" s="123">
        <f t="shared" si="566"/>
        <v>0</v>
      </c>
      <c r="DQ251" s="104"/>
      <c r="DR251" s="123">
        <f t="shared" si="567"/>
        <v>0</v>
      </c>
      <c r="DS251" s="104"/>
      <c r="DT251" s="106"/>
      <c r="DU251" s="104"/>
      <c r="DV251" s="123">
        <f t="shared" si="568"/>
        <v>0</v>
      </c>
      <c r="DW251" s="104"/>
      <c r="DX251" s="123">
        <f t="shared" si="569"/>
        <v>0</v>
      </c>
      <c r="DY251" s="104"/>
      <c r="DZ251" s="123">
        <f t="shared" si="570"/>
        <v>0</v>
      </c>
      <c r="EA251" s="110"/>
      <c r="EB251" s="123">
        <f t="shared" si="571"/>
        <v>0</v>
      </c>
      <c r="EC251" s="125"/>
      <c r="ED251" s="123">
        <f t="shared" si="572"/>
        <v>0</v>
      </c>
      <c r="EE251" s="125"/>
      <c r="EF251" s="123">
        <f t="shared" si="573"/>
        <v>0</v>
      </c>
      <c r="EG251" s="125"/>
      <c r="EH251" s="123">
        <f t="shared" si="574"/>
        <v>0</v>
      </c>
      <c r="EI251" s="112">
        <f t="shared" si="513"/>
        <v>220</v>
      </c>
      <c r="EJ251" s="112">
        <f t="shared" si="513"/>
        <v>19726117.220714666</v>
      </c>
    </row>
    <row r="252" spans="1:140" s="3" customFormat="1" ht="53.25" hidden="1" customHeight="1" x14ac:dyDescent="0.25">
      <c r="A252" s="95"/>
      <c r="B252" s="132">
        <v>170</v>
      </c>
      <c r="C252" s="228" t="s">
        <v>663</v>
      </c>
      <c r="D252" s="193" t="s">
        <v>664</v>
      </c>
      <c r="E252" s="98">
        <v>16026</v>
      </c>
      <c r="F252" s="98">
        <v>16828</v>
      </c>
      <c r="G252" s="212">
        <v>4.0599999999999996</v>
      </c>
      <c r="H252" s="213">
        <v>0.1794</v>
      </c>
      <c r="I252" s="151">
        <v>1</v>
      </c>
      <c r="J252" s="152"/>
      <c r="K252" s="161">
        <v>1.4</v>
      </c>
      <c r="L252" s="161">
        <v>1.68</v>
      </c>
      <c r="M252" s="161">
        <v>2.23</v>
      </c>
      <c r="N252" s="162">
        <v>2.57</v>
      </c>
      <c r="O252" s="104"/>
      <c r="P252" s="123">
        <f t="shared" si="514"/>
        <v>0</v>
      </c>
      <c r="Q252" s="154"/>
      <c r="R252" s="123">
        <f t="shared" si="515"/>
        <v>0</v>
      </c>
      <c r="S252" s="106"/>
      <c r="T252" s="123">
        <f t="shared" si="516"/>
        <v>0</v>
      </c>
      <c r="U252" s="104"/>
      <c r="V252" s="123">
        <f t="shared" si="517"/>
        <v>0</v>
      </c>
      <c r="W252" s="104"/>
      <c r="X252" s="123">
        <f t="shared" si="518"/>
        <v>0</v>
      </c>
      <c r="Y252" s="104"/>
      <c r="Z252" s="123">
        <f t="shared" si="519"/>
        <v>0</v>
      </c>
      <c r="AA252" s="106"/>
      <c r="AB252" s="123">
        <f t="shared" si="520"/>
        <v>0</v>
      </c>
      <c r="AC252" s="106"/>
      <c r="AD252" s="123">
        <f t="shared" si="521"/>
        <v>0</v>
      </c>
      <c r="AE252" s="106"/>
      <c r="AF252" s="123">
        <f t="shared" si="522"/>
        <v>0</v>
      </c>
      <c r="AG252" s="106"/>
      <c r="AH252" s="123">
        <f t="shared" si="523"/>
        <v>0</v>
      </c>
      <c r="AI252" s="104"/>
      <c r="AJ252" s="123">
        <f t="shared" si="524"/>
        <v>0</v>
      </c>
      <c r="AK252" s="104"/>
      <c r="AL252" s="123">
        <f t="shared" si="525"/>
        <v>0</v>
      </c>
      <c r="AM252" s="104"/>
      <c r="AN252" s="123">
        <f t="shared" si="526"/>
        <v>0</v>
      </c>
      <c r="AO252" s="104"/>
      <c r="AP252" s="123">
        <f t="shared" si="527"/>
        <v>0</v>
      </c>
      <c r="AQ252" s="104"/>
      <c r="AR252" s="123">
        <f t="shared" si="528"/>
        <v>0</v>
      </c>
      <c r="AS252" s="104"/>
      <c r="AT252" s="123">
        <f t="shared" si="529"/>
        <v>0</v>
      </c>
      <c r="AU252" s="104"/>
      <c r="AV252" s="123">
        <f t="shared" si="530"/>
        <v>0</v>
      </c>
      <c r="AW252" s="104"/>
      <c r="AX252" s="123">
        <f t="shared" si="531"/>
        <v>0</v>
      </c>
      <c r="AY252" s="104"/>
      <c r="AZ252" s="123">
        <f t="shared" si="532"/>
        <v>0</v>
      </c>
      <c r="BA252" s="104"/>
      <c r="BB252" s="123">
        <f t="shared" si="533"/>
        <v>0</v>
      </c>
      <c r="BC252" s="104"/>
      <c r="BD252" s="123">
        <f t="shared" si="534"/>
        <v>0</v>
      </c>
      <c r="BE252" s="104"/>
      <c r="BF252" s="123">
        <f t="shared" si="535"/>
        <v>0</v>
      </c>
      <c r="BG252" s="104"/>
      <c r="BH252" s="123">
        <f t="shared" si="536"/>
        <v>0</v>
      </c>
      <c r="BI252" s="104"/>
      <c r="BJ252" s="123">
        <f t="shared" si="537"/>
        <v>0</v>
      </c>
      <c r="BK252" s="104"/>
      <c r="BL252" s="123">
        <f t="shared" si="538"/>
        <v>0</v>
      </c>
      <c r="BM252" s="104"/>
      <c r="BN252" s="123">
        <f t="shared" si="539"/>
        <v>0</v>
      </c>
      <c r="BO252" s="109"/>
      <c r="BP252" s="123">
        <f t="shared" si="540"/>
        <v>0</v>
      </c>
      <c r="BQ252" s="104"/>
      <c r="BR252" s="123">
        <f t="shared" si="541"/>
        <v>0</v>
      </c>
      <c r="BS252" s="106"/>
      <c r="BT252" s="123">
        <f t="shared" si="542"/>
        <v>0</v>
      </c>
      <c r="BU252" s="104"/>
      <c r="BV252" s="123">
        <f t="shared" si="543"/>
        <v>0</v>
      </c>
      <c r="BW252" s="104"/>
      <c r="BX252" s="123">
        <f t="shared" si="544"/>
        <v>0</v>
      </c>
      <c r="BY252" s="104"/>
      <c r="BZ252" s="123">
        <f t="shared" si="545"/>
        <v>0</v>
      </c>
      <c r="CA252" s="125"/>
      <c r="CB252" s="123">
        <f t="shared" si="546"/>
        <v>0</v>
      </c>
      <c r="CC252" s="106"/>
      <c r="CD252" s="123">
        <f t="shared" si="547"/>
        <v>0</v>
      </c>
      <c r="CE252" s="104"/>
      <c r="CF252" s="123">
        <f t="shared" si="548"/>
        <v>0</v>
      </c>
      <c r="CG252" s="106"/>
      <c r="CH252" s="123">
        <f t="shared" si="549"/>
        <v>0</v>
      </c>
      <c r="CI252" s="106"/>
      <c r="CJ252" s="123">
        <f t="shared" si="550"/>
        <v>0</v>
      </c>
      <c r="CK252" s="106"/>
      <c r="CL252" s="123">
        <f t="shared" si="551"/>
        <v>0</v>
      </c>
      <c r="CM252" s="104"/>
      <c r="CN252" s="123">
        <f t="shared" si="552"/>
        <v>0</v>
      </c>
      <c r="CO252" s="104"/>
      <c r="CP252" s="123">
        <f t="shared" si="553"/>
        <v>0</v>
      </c>
      <c r="CQ252" s="106"/>
      <c r="CR252" s="123">
        <f t="shared" si="554"/>
        <v>0</v>
      </c>
      <c r="CS252" s="104"/>
      <c r="CT252" s="123">
        <f t="shared" si="555"/>
        <v>0</v>
      </c>
      <c r="CU252" s="104"/>
      <c r="CV252" s="123">
        <f t="shared" si="556"/>
        <v>0</v>
      </c>
      <c r="CW252" s="104"/>
      <c r="CX252" s="123">
        <f t="shared" si="557"/>
        <v>0</v>
      </c>
      <c r="CY252" s="104"/>
      <c r="CZ252" s="123">
        <f t="shared" si="558"/>
        <v>0</v>
      </c>
      <c r="DA252" s="104"/>
      <c r="DB252" s="123">
        <f t="shared" si="559"/>
        <v>0</v>
      </c>
      <c r="DC252" s="104"/>
      <c r="DD252" s="123">
        <f t="shared" si="560"/>
        <v>0</v>
      </c>
      <c r="DE252" s="104"/>
      <c r="DF252" s="123">
        <f t="shared" si="561"/>
        <v>0</v>
      </c>
      <c r="DG252" s="104"/>
      <c r="DH252" s="123">
        <f t="shared" si="562"/>
        <v>0</v>
      </c>
      <c r="DI252" s="104"/>
      <c r="DJ252" s="123">
        <f t="shared" si="563"/>
        <v>0</v>
      </c>
      <c r="DK252" s="104"/>
      <c r="DL252" s="123">
        <f t="shared" si="564"/>
        <v>0</v>
      </c>
      <c r="DM252" s="104"/>
      <c r="DN252" s="123">
        <f t="shared" si="565"/>
        <v>0</v>
      </c>
      <c r="DO252" s="104"/>
      <c r="DP252" s="123">
        <f t="shared" si="566"/>
        <v>0</v>
      </c>
      <c r="DQ252" s="104"/>
      <c r="DR252" s="123">
        <f t="shared" si="567"/>
        <v>0</v>
      </c>
      <c r="DS252" s="104"/>
      <c r="DT252" s="106"/>
      <c r="DU252" s="104"/>
      <c r="DV252" s="123">
        <f t="shared" si="568"/>
        <v>0</v>
      </c>
      <c r="DW252" s="104"/>
      <c r="DX252" s="123">
        <f t="shared" si="569"/>
        <v>0</v>
      </c>
      <c r="DY252" s="104"/>
      <c r="DZ252" s="123">
        <f t="shared" si="570"/>
        <v>0</v>
      </c>
      <c r="EA252" s="110"/>
      <c r="EB252" s="123">
        <f t="shared" si="571"/>
        <v>0</v>
      </c>
      <c r="EC252" s="125"/>
      <c r="ED252" s="123">
        <f t="shared" si="572"/>
        <v>0</v>
      </c>
      <c r="EE252" s="125"/>
      <c r="EF252" s="123">
        <f t="shared" si="573"/>
        <v>0</v>
      </c>
      <c r="EG252" s="125"/>
      <c r="EH252" s="123">
        <f t="shared" si="574"/>
        <v>0</v>
      </c>
      <c r="EI252" s="112">
        <f t="shared" si="513"/>
        <v>0</v>
      </c>
      <c r="EJ252" s="112">
        <f t="shared" si="513"/>
        <v>0</v>
      </c>
    </row>
    <row r="253" spans="1:140" s="3" customFormat="1" ht="61.5" hidden="1" customHeight="1" x14ac:dyDescent="0.25">
      <c r="A253" s="95"/>
      <c r="B253" s="132">
        <v>171</v>
      </c>
      <c r="C253" s="95" t="s">
        <v>665</v>
      </c>
      <c r="D253" s="96" t="s">
        <v>666</v>
      </c>
      <c r="E253" s="98">
        <v>16026</v>
      </c>
      <c r="F253" s="98">
        <v>16828</v>
      </c>
      <c r="G253" s="229">
        <v>0.53</v>
      </c>
      <c r="H253" s="213">
        <v>4.6600000000000003E-2</v>
      </c>
      <c r="I253" s="151">
        <v>1</v>
      </c>
      <c r="J253" s="152"/>
      <c r="K253" s="161">
        <v>1.4</v>
      </c>
      <c r="L253" s="161">
        <v>1.68</v>
      </c>
      <c r="M253" s="161">
        <v>2.23</v>
      </c>
      <c r="N253" s="162">
        <v>2.57</v>
      </c>
      <c r="O253" s="104"/>
      <c r="P253" s="123">
        <f t="shared" si="514"/>
        <v>0</v>
      </c>
      <c r="Q253" s="154"/>
      <c r="R253" s="123">
        <f t="shared" si="515"/>
        <v>0</v>
      </c>
      <c r="S253" s="106"/>
      <c r="T253" s="123">
        <f t="shared" si="516"/>
        <v>0</v>
      </c>
      <c r="U253" s="104"/>
      <c r="V253" s="123">
        <f t="shared" si="517"/>
        <v>0</v>
      </c>
      <c r="W253" s="104"/>
      <c r="X253" s="123">
        <f t="shared" si="518"/>
        <v>0</v>
      </c>
      <c r="Y253" s="104"/>
      <c r="Z253" s="123">
        <f t="shared" si="519"/>
        <v>0</v>
      </c>
      <c r="AA253" s="106"/>
      <c r="AB253" s="123">
        <f t="shared" si="520"/>
        <v>0</v>
      </c>
      <c r="AC253" s="106"/>
      <c r="AD253" s="123">
        <f t="shared" si="521"/>
        <v>0</v>
      </c>
      <c r="AE253" s="106"/>
      <c r="AF253" s="123">
        <f t="shared" si="522"/>
        <v>0</v>
      </c>
      <c r="AG253" s="106"/>
      <c r="AH253" s="123">
        <f t="shared" si="523"/>
        <v>0</v>
      </c>
      <c r="AI253" s="104"/>
      <c r="AJ253" s="123">
        <f t="shared" si="524"/>
        <v>0</v>
      </c>
      <c r="AK253" s="104"/>
      <c r="AL253" s="123">
        <f t="shared" si="525"/>
        <v>0</v>
      </c>
      <c r="AM253" s="104"/>
      <c r="AN253" s="123">
        <f t="shared" si="526"/>
        <v>0</v>
      </c>
      <c r="AO253" s="104"/>
      <c r="AP253" s="123">
        <f t="shared" si="527"/>
        <v>0</v>
      </c>
      <c r="AQ253" s="104"/>
      <c r="AR253" s="123">
        <f t="shared" si="528"/>
        <v>0</v>
      </c>
      <c r="AS253" s="104"/>
      <c r="AT253" s="123">
        <f t="shared" si="529"/>
        <v>0</v>
      </c>
      <c r="AU253" s="104"/>
      <c r="AV253" s="123">
        <f t="shared" si="530"/>
        <v>0</v>
      </c>
      <c r="AW253" s="104"/>
      <c r="AX253" s="123">
        <f t="shared" si="531"/>
        <v>0</v>
      </c>
      <c r="AY253" s="104">
        <v>0</v>
      </c>
      <c r="AZ253" s="123">
        <f t="shared" si="532"/>
        <v>0</v>
      </c>
      <c r="BA253" s="104"/>
      <c r="BB253" s="123">
        <f t="shared" si="533"/>
        <v>0</v>
      </c>
      <c r="BC253" s="104"/>
      <c r="BD253" s="123">
        <f t="shared" si="534"/>
        <v>0</v>
      </c>
      <c r="BE253" s="104"/>
      <c r="BF253" s="123">
        <f t="shared" si="535"/>
        <v>0</v>
      </c>
      <c r="BG253" s="104"/>
      <c r="BH253" s="123">
        <f t="shared" si="536"/>
        <v>0</v>
      </c>
      <c r="BI253" s="104"/>
      <c r="BJ253" s="123">
        <f t="shared" si="537"/>
        <v>0</v>
      </c>
      <c r="BK253" s="104"/>
      <c r="BL253" s="123">
        <f t="shared" si="538"/>
        <v>0</v>
      </c>
      <c r="BM253" s="104"/>
      <c r="BN253" s="123">
        <f t="shared" si="539"/>
        <v>0</v>
      </c>
      <c r="BO253" s="109"/>
      <c r="BP253" s="123">
        <f t="shared" si="540"/>
        <v>0</v>
      </c>
      <c r="BQ253" s="104"/>
      <c r="BR253" s="123">
        <f t="shared" si="541"/>
        <v>0</v>
      </c>
      <c r="BS253" s="106"/>
      <c r="BT253" s="123">
        <f t="shared" si="542"/>
        <v>0</v>
      </c>
      <c r="BU253" s="104"/>
      <c r="BV253" s="123">
        <f t="shared" si="543"/>
        <v>0</v>
      </c>
      <c r="BW253" s="104"/>
      <c r="BX253" s="123">
        <f t="shared" si="544"/>
        <v>0</v>
      </c>
      <c r="BY253" s="104"/>
      <c r="BZ253" s="123">
        <f t="shared" si="545"/>
        <v>0</v>
      </c>
      <c r="CA253" s="125"/>
      <c r="CB253" s="123">
        <f t="shared" si="546"/>
        <v>0</v>
      </c>
      <c r="CC253" s="106"/>
      <c r="CD253" s="123">
        <f t="shared" si="547"/>
        <v>0</v>
      </c>
      <c r="CE253" s="104"/>
      <c r="CF253" s="123">
        <f t="shared" si="548"/>
        <v>0</v>
      </c>
      <c r="CG253" s="106"/>
      <c r="CH253" s="123">
        <f t="shared" si="549"/>
        <v>0</v>
      </c>
      <c r="CI253" s="106"/>
      <c r="CJ253" s="123">
        <f t="shared" si="550"/>
        <v>0</v>
      </c>
      <c r="CK253" s="106"/>
      <c r="CL253" s="123">
        <f t="shared" si="551"/>
        <v>0</v>
      </c>
      <c r="CM253" s="104"/>
      <c r="CN253" s="123">
        <f t="shared" si="552"/>
        <v>0</v>
      </c>
      <c r="CO253" s="104"/>
      <c r="CP253" s="123">
        <f t="shared" si="553"/>
        <v>0</v>
      </c>
      <c r="CQ253" s="106"/>
      <c r="CR253" s="123">
        <f t="shared" si="554"/>
        <v>0</v>
      </c>
      <c r="CS253" s="104"/>
      <c r="CT253" s="123">
        <f t="shared" si="555"/>
        <v>0</v>
      </c>
      <c r="CU253" s="104"/>
      <c r="CV253" s="123">
        <f t="shared" si="556"/>
        <v>0</v>
      </c>
      <c r="CW253" s="104"/>
      <c r="CX253" s="123">
        <f t="shared" si="557"/>
        <v>0</v>
      </c>
      <c r="CY253" s="104"/>
      <c r="CZ253" s="123">
        <f t="shared" si="558"/>
        <v>0</v>
      </c>
      <c r="DA253" s="104"/>
      <c r="DB253" s="123">
        <f t="shared" si="559"/>
        <v>0</v>
      </c>
      <c r="DC253" s="104"/>
      <c r="DD253" s="123">
        <f t="shared" si="560"/>
        <v>0</v>
      </c>
      <c r="DE253" s="104"/>
      <c r="DF253" s="123">
        <f t="shared" si="561"/>
        <v>0</v>
      </c>
      <c r="DG253" s="104"/>
      <c r="DH253" s="123">
        <f t="shared" si="562"/>
        <v>0</v>
      </c>
      <c r="DI253" s="104"/>
      <c r="DJ253" s="123">
        <f t="shared" si="563"/>
        <v>0</v>
      </c>
      <c r="DK253" s="104"/>
      <c r="DL253" s="123">
        <f t="shared" si="564"/>
        <v>0</v>
      </c>
      <c r="DM253" s="104"/>
      <c r="DN253" s="123">
        <f t="shared" si="565"/>
        <v>0</v>
      </c>
      <c r="DO253" s="104"/>
      <c r="DP253" s="123">
        <f t="shared" si="566"/>
        <v>0</v>
      </c>
      <c r="DQ253" s="104"/>
      <c r="DR253" s="123">
        <f t="shared" si="567"/>
        <v>0</v>
      </c>
      <c r="DS253" s="104"/>
      <c r="DT253" s="106"/>
      <c r="DU253" s="104"/>
      <c r="DV253" s="123">
        <f t="shared" si="568"/>
        <v>0</v>
      </c>
      <c r="DW253" s="104"/>
      <c r="DX253" s="123">
        <f t="shared" si="569"/>
        <v>0</v>
      </c>
      <c r="DY253" s="104"/>
      <c r="DZ253" s="123">
        <f t="shared" si="570"/>
        <v>0</v>
      </c>
      <c r="EA253" s="110"/>
      <c r="EB253" s="123">
        <f t="shared" si="571"/>
        <v>0</v>
      </c>
      <c r="EC253" s="125"/>
      <c r="ED253" s="123">
        <f t="shared" si="572"/>
        <v>0</v>
      </c>
      <c r="EE253" s="125"/>
      <c r="EF253" s="123">
        <f t="shared" si="573"/>
        <v>0</v>
      </c>
      <c r="EG253" s="125"/>
      <c r="EH253" s="123">
        <f t="shared" si="574"/>
        <v>0</v>
      </c>
      <c r="EI253" s="112">
        <f t="shared" si="513"/>
        <v>0</v>
      </c>
      <c r="EJ253" s="112">
        <f t="shared" si="513"/>
        <v>0</v>
      </c>
    </row>
    <row r="254" spans="1:140" s="3" customFormat="1" ht="61.5" hidden="1" customHeight="1" x14ac:dyDescent="0.25">
      <c r="A254" s="95"/>
      <c r="B254" s="132">
        <v>172</v>
      </c>
      <c r="C254" s="95" t="s">
        <v>667</v>
      </c>
      <c r="D254" s="96" t="s">
        <v>668</v>
      </c>
      <c r="E254" s="98">
        <v>16026</v>
      </c>
      <c r="F254" s="98">
        <v>16828</v>
      </c>
      <c r="G254" s="229">
        <v>0.79</v>
      </c>
      <c r="H254" s="194">
        <v>3.1E-2</v>
      </c>
      <c r="I254" s="151">
        <v>1</v>
      </c>
      <c r="J254" s="152"/>
      <c r="K254" s="161">
        <v>1.4</v>
      </c>
      <c r="L254" s="161">
        <v>1.68</v>
      </c>
      <c r="M254" s="161">
        <v>2.23</v>
      </c>
      <c r="N254" s="162">
        <v>2.57</v>
      </c>
      <c r="O254" s="104"/>
      <c r="P254" s="123">
        <f t="shared" si="514"/>
        <v>0</v>
      </c>
      <c r="Q254" s="154"/>
      <c r="R254" s="123">
        <f t="shared" si="515"/>
        <v>0</v>
      </c>
      <c r="S254" s="106"/>
      <c r="T254" s="123">
        <f t="shared" si="516"/>
        <v>0</v>
      </c>
      <c r="U254" s="104"/>
      <c r="V254" s="123">
        <f t="shared" si="517"/>
        <v>0</v>
      </c>
      <c r="W254" s="104"/>
      <c r="X254" s="123">
        <f t="shared" si="518"/>
        <v>0</v>
      </c>
      <c r="Y254" s="104"/>
      <c r="Z254" s="123">
        <f t="shared" si="519"/>
        <v>0</v>
      </c>
      <c r="AA254" s="106"/>
      <c r="AB254" s="123">
        <f t="shared" si="520"/>
        <v>0</v>
      </c>
      <c r="AC254" s="106"/>
      <c r="AD254" s="123">
        <f t="shared" si="521"/>
        <v>0</v>
      </c>
      <c r="AE254" s="106"/>
      <c r="AF254" s="123">
        <f t="shared" si="522"/>
        <v>0</v>
      </c>
      <c r="AG254" s="106"/>
      <c r="AH254" s="123">
        <f t="shared" si="523"/>
        <v>0</v>
      </c>
      <c r="AI254" s="104"/>
      <c r="AJ254" s="123">
        <f t="shared" si="524"/>
        <v>0</v>
      </c>
      <c r="AK254" s="104"/>
      <c r="AL254" s="123">
        <f t="shared" si="525"/>
        <v>0</v>
      </c>
      <c r="AM254" s="187"/>
      <c r="AN254" s="123">
        <f t="shared" si="526"/>
        <v>0</v>
      </c>
      <c r="AO254" s="104"/>
      <c r="AP254" s="123">
        <f t="shared" si="527"/>
        <v>0</v>
      </c>
      <c r="AQ254" s="104"/>
      <c r="AR254" s="123">
        <f t="shared" si="528"/>
        <v>0</v>
      </c>
      <c r="AS254" s="104"/>
      <c r="AT254" s="123">
        <f t="shared" si="529"/>
        <v>0</v>
      </c>
      <c r="AU254" s="104"/>
      <c r="AV254" s="123">
        <f t="shared" si="530"/>
        <v>0</v>
      </c>
      <c r="AW254" s="104"/>
      <c r="AX254" s="123">
        <f t="shared" si="531"/>
        <v>0</v>
      </c>
      <c r="AY254" s="104"/>
      <c r="AZ254" s="123">
        <f t="shared" si="532"/>
        <v>0</v>
      </c>
      <c r="BA254" s="104"/>
      <c r="BB254" s="123">
        <f t="shared" si="533"/>
        <v>0</v>
      </c>
      <c r="BC254" s="104"/>
      <c r="BD254" s="123">
        <f t="shared" si="534"/>
        <v>0</v>
      </c>
      <c r="BE254" s="104"/>
      <c r="BF254" s="123">
        <f t="shared" si="535"/>
        <v>0</v>
      </c>
      <c r="BG254" s="104"/>
      <c r="BH254" s="123">
        <f t="shared" si="536"/>
        <v>0</v>
      </c>
      <c r="BI254" s="104"/>
      <c r="BJ254" s="123">
        <f t="shared" si="537"/>
        <v>0</v>
      </c>
      <c r="BK254" s="104"/>
      <c r="BL254" s="123">
        <f t="shared" si="538"/>
        <v>0</v>
      </c>
      <c r="BM254" s="104"/>
      <c r="BN254" s="123">
        <f t="shared" si="539"/>
        <v>0</v>
      </c>
      <c r="BO254" s="109"/>
      <c r="BP254" s="123">
        <f t="shared" si="540"/>
        <v>0</v>
      </c>
      <c r="BQ254" s="104"/>
      <c r="BR254" s="123">
        <f t="shared" si="541"/>
        <v>0</v>
      </c>
      <c r="BS254" s="106"/>
      <c r="BT254" s="123">
        <f t="shared" si="542"/>
        <v>0</v>
      </c>
      <c r="BU254" s="104"/>
      <c r="BV254" s="123">
        <f t="shared" si="543"/>
        <v>0</v>
      </c>
      <c r="BW254" s="104"/>
      <c r="BX254" s="123">
        <f t="shared" si="544"/>
        <v>0</v>
      </c>
      <c r="BY254" s="104"/>
      <c r="BZ254" s="123">
        <f t="shared" si="545"/>
        <v>0</v>
      </c>
      <c r="CA254" s="125"/>
      <c r="CB254" s="123">
        <f t="shared" si="546"/>
        <v>0</v>
      </c>
      <c r="CC254" s="106"/>
      <c r="CD254" s="123">
        <f t="shared" si="547"/>
        <v>0</v>
      </c>
      <c r="CE254" s="104"/>
      <c r="CF254" s="123">
        <f t="shared" si="548"/>
        <v>0</v>
      </c>
      <c r="CG254" s="106"/>
      <c r="CH254" s="123">
        <f t="shared" si="549"/>
        <v>0</v>
      </c>
      <c r="CI254" s="106"/>
      <c r="CJ254" s="123">
        <f t="shared" si="550"/>
        <v>0</v>
      </c>
      <c r="CK254" s="106"/>
      <c r="CL254" s="123">
        <f t="shared" si="551"/>
        <v>0</v>
      </c>
      <c r="CM254" s="104"/>
      <c r="CN254" s="123">
        <f t="shared" si="552"/>
        <v>0</v>
      </c>
      <c r="CO254" s="104"/>
      <c r="CP254" s="123">
        <f t="shared" si="553"/>
        <v>0</v>
      </c>
      <c r="CQ254" s="106"/>
      <c r="CR254" s="123">
        <f t="shared" si="554"/>
        <v>0</v>
      </c>
      <c r="CS254" s="104"/>
      <c r="CT254" s="123">
        <f t="shared" si="555"/>
        <v>0</v>
      </c>
      <c r="CU254" s="104"/>
      <c r="CV254" s="123">
        <f t="shared" si="556"/>
        <v>0</v>
      </c>
      <c r="CW254" s="104"/>
      <c r="CX254" s="123">
        <f t="shared" si="557"/>
        <v>0</v>
      </c>
      <c r="CY254" s="104"/>
      <c r="CZ254" s="123">
        <f t="shared" si="558"/>
        <v>0</v>
      </c>
      <c r="DA254" s="104"/>
      <c r="DB254" s="123">
        <f t="shared" si="559"/>
        <v>0</v>
      </c>
      <c r="DC254" s="104"/>
      <c r="DD254" s="123">
        <f t="shared" si="560"/>
        <v>0</v>
      </c>
      <c r="DE254" s="104"/>
      <c r="DF254" s="123">
        <f t="shared" si="561"/>
        <v>0</v>
      </c>
      <c r="DG254" s="104"/>
      <c r="DH254" s="123">
        <f t="shared" si="562"/>
        <v>0</v>
      </c>
      <c r="DI254" s="104"/>
      <c r="DJ254" s="123">
        <f t="shared" si="563"/>
        <v>0</v>
      </c>
      <c r="DK254" s="104"/>
      <c r="DL254" s="123">
        <f t="shared" si="564"/>
        <v>0</v>
      </c>
      <c r="DM254" s="104"/>
      <c r="DN254" s="123">
        <f t="shared" si="565"/>
        <v>0</v>
      </c>
      <c r="DO254" s="104"/>
      <c r="DP254" s="123">
        <f t="shared" si="566"/>
        <v>0</v>
      </c>
      <c r="DQ254" s="104"/>
      <c r="DR254" s="123">
        <f t="shared" si="567"/>
        <v>0</v>
      </c>
      <c r="DS254" s="104"/>
      <c r="DT254" s="106"/>
      <c r="DU254" s="104"/>
      <c r="DV254" s="123">
        <f t="shared" si="568"/>
        <v>0</v>
      </c>
      <c r="DW254" s="104"/>
      <c r="DX254" s="123">
        <f t="shared" si="569"/>
        <v>0</v>
      </c>
      <c r="DY254" s="104"/>
      <c r="DZ254" s="123">
        <f t="shared" si="570"/>
        <v>0</v>
      </c>
      <c r="EA254" s="110"/>
      <c r="EB254" s="123">
        <f t="shared" si="571"/>
        <v>0</v>
      </c>
      <c r="EC254" s="125"/>
      <c r="ED254" s="123">
        <f t="shared" si="572"/>
        <v>0</v>
      </c>
      <c r="EE254" s="125"/>
      <c r="EF254" s="123">
        <f t="shared" si="573"/>
        <v>0</v>
      </c>
      <c r="EG254" s="125"/>
      <c r="EH254" s="123">
        <f t="shared" si="574"/>
        <v>0</v>
      </c>
      <c r="EI254" s="112">
        <f t="shared" si="513"/>
        <v>0</v>
      </c>
      <c r="EJ254" s="112">
        <f t="shared" si="513"/>
        <v>0</v>
      </c>
    </row>
    <row r="255" spans="1:140" s="3" customFormat="1" ht="61.5" customHeight="1" x14ac:dyDescent="0.25">
      <c r="A255" s="95"/>
      <c r="B255" s="132">
        <v>173</v>
      </c>
      <c r="C255" s="95" t="s">
        <v>669</v>
      </c>
      <c r="D255" s="96" t="s">
        <v>670</v>
      </c>
      <c r="E255" s="98">
        <v>16026</v>
      </c>
      <c r="F255" s="98">
        <v>16828</v>
      </c>
      <c r="G255" s="229">
        <v>1.3</v>
      </c>
      <c r="H255" s="194">
        <v>1.8800000000000001E-2</v>
      </c>
      <c r="I255" s="151">
        <v>1</v>
      </c>
      <c r="J255" s="152"/>
      <c r="K255" s="161">
        <v>1.4</v>
      </c>
      <c r="L255" s="161">
        <v>1.68</v>
      </c>
      <c r="M255" s="161">
        <v>2.23</v>
      </c>
      <c r="N255" s="162">
        <v>2.57</v>
      </c>
      <c r="O255" s="104"/>
      <c r="P255" s="123">
        <f t="shared" si="514"/>
        <v>0</v>
      </c>
      <c r="Q255" s="154"/>
      <c r="R255" s="123">
        <f t="shared" si="515"/>
        <v>0</v>
      </c>
      <c r="S255" s="106"/>
      <c r="T255" s="123">
        <f t="shared" si="516"/>
        <v>0</v>
      </c>
      <c r="U255" s="104"/>
      <c r="V255" s="123">
        <f t="shared" si="517"/>
        <v>0</v>
      </c>
      <c r="W255" s="104"/>
      <c r="X255" s="123">
        <f t="shared" si="518"/>
        <v>0</v>
      </c>
      <c r="Y255" s="104"/>
      <c r="Z255" s="123">
        <f t="shared" si="519"/>
        <v>0</v>
      </c>
      <c r="AA255" s="106"/>
      <c r="AB255" s="123">
        <f t="shared" si="520"/>
        <v>0</v>
      </c>
      <c r="AC255" s="106"/>
      <c r="AD255" s="123">
        <f t="shared" si="521"/>
        <v>0</v>
      </c>
      <c r="AE255" s="106"/>
      <c r="AF255" s="123">
        <f t="shared" si="522"/>
        <v>0</v>
      </c>
      <c r="AG255" s="106"/>
      <c r="AH255" s="123">
        <f t="shared" si="523"/>
        <v>0</v>
      </c>
      <c r="AI255" s="104"/>
      <c r="AJ255" s="123">
        <f t="shared" si="524"/>
        <v>0</v>
      </c>
      <c r="AK255" s="104"/>
      <c r="AL255" s="123">
        <f t="shared" si="525"/>
        <v>0</v>
      </c>
      <c r="AM255" s="187"/>
      <c r="AN255" s="123">
        <f t="shared" si="526"/>
        <v>0</v>
      </c>
      <c r="AO255" s="104"/>
      <c r="AP255" s="123">
        <f t="shared" si="527"/>
        <v>0</v>
      </c>
      <c r="AQ255" s="104"/>
      <c r="AR255" s="123">
        <f t="shared" si="528"/>
        <v>0</v>
      </c>
      <c r="AS255" s="104"/>
      <c r="AT255" s="123">
        <f t="shared" si="529"/>
        <v>0</v>
      </c>
      <c r="AU255" s="104">
        <v>12</v>
      </c>
      <c r="AV255" s="123">
        <f t="shared" si="530"/>
        <v>262390.04563199996</v>
      </c>
      <c r="AW255" s="104"/>
      <c r="AX255" s="123">
        <f t="shared" si="531"/>
        <v>0</v>
      </c>
      <c r="AY255" s="104"/>
      <c r="AZ255" s="123">
        <f t="shared" si="532"/>
        <v>0</v>
      </c>
      <c r="BA255" s="104"/>
      <c r="BB255" s="123">
        <f t="shared" si="533"/>
        <v>0</v>
      </c>
      <c r="BC255" s="104"/>
      <c r="BD255" s="123">
        <f t="shared" si="534"/>
        <v>0</v>
      </c>
      <c r="BE255" s="104"/>
      <c r="BF255" s="123">
        <f t="shared" si="535"/>
        <v>0</v>
      </c>
      <c r="BG255" s="104"/>
      <c r="BH255" s="123">
        <f t="shared" si="536"/>
        <v>0</v>
      </c>
      <c r="BI255" s="104"/>
      <c r="BJ255" s="123">
        <f t="shared" si="537"/>
        <v>0</v>
      </c>
      <c r="BK255" s="104"/>
      <c r="BL255" s="123">
        <f t="shared" si="538"/>
        <v>0</v>
      </c>
      <c r="BM255" s="104"/>
      <c r="BN255" s="123">
        <f t="shared" si="539"/>
        <v>0</v>
      </c>
      <c r="BO255" s="109"/>
      <c r="BP255" s="123">
        <f t="shared" si="540"/>
        <v>0</v>
      </c>
      <c r="BQ255" s="104"/>
      <c r="BR255" s="123">
        <f t="shared" si="541"/>
        <v>0</v>
      </c>
      <c r="BS255" s="106"/>
      <c r="BT255" s="123">
        <f t="shared" si="542"/>
        <v>0</v>
      </c>
      <c r="BU255" s="104"/>
      <c r="BV255" s="123">
        <f t="shared" si="543"/>
        <v>0</v>
      </c>
      <c r="BW255" s="104"/>
      <c r="BX255" s="123">
        <f t="shared" si="544"/>
        <v>0</v>
      </c>
      <c r="BY255" s="104"/>
      <c r="BZ255" s="123">
        <f t="shared" si="545"/>
        <v>0</v>
      </c>
      <c r="CA255" s="125"/>
      <c r="CB255" s="123">
        <f t="shared" si="546"/>
        <v>0</v>
      </c>
      <c r="CC255" s="106"/>
      <c r="CD255" s="123">
        <f t="shared" si="547"/>
        <v>0</v>
      </c>
      <c r="CE255" s="104"/>
      <c r="CF255" s="123">
        <f t="shared" si="548"/>
        <v>0</v>
      </c>
      <c r="CG255" s="106"/>
      <c r="CH255" s="123">
        <f t="shared" si="549"/>
        <v>0</v>
      </c>
      <c r="CI255" s="106"/>
      <c r="CJ255" s="123">
        <f t="shared" si="550"/>
        <v>0</v>
      </c>
      <c r="CK255" s="106"/>
      <c r="CL255" s="123">
        <f t="shared" si="551"/>
        <v>0</v>
      </c>
      <c r="CM255" s="104"/>
      <c r="CN255" s="123">
        <f t="shared" si="552"/>
        <v>0</v>
      </c>
      <c r="CO255" s="104"/>
      <c r="CP255" s="123">
        <f t="shared" si="553"/>
        <v>0</v>
      </c>
      <c r="CQ255" s="106"/>
      <c r="CR255" s="123">
        <f t="shared" si="554"/>
        <v>0</v>
      </c>
      <c r="CS255" s="104"/>
      <c r="CT255" s="123">
        <f t="shared" si="555"/>
        <v>0</v>
      </c>
      <c r="CU255" s="104"/>
      <c r="CV255" s="123">
        <f t="shared" si="556"/>
        <v>0</v>
      </c>
      <c r="CW255" s="104"/>
      <c r="CX255" s="123">
        <f t="shared" si="557"/>
        <v>0</v>
      </c>
      <c r="CY255" s="104"/>
      <c r="CZ255" s="123">
        <f t="shared" si="558"/>
        <v>0</v>
      </c>
      <c r="DA255" s="104"/>
      <c r="DB255" s="123">
        <f t="shared" si="559"/>
        <v>0</v>
      </c>
      <c r="DC255" s="104"/>
      <c r="DD255" s="123">
        <f t="shared" si="560"/>
        <v>0</v>
      </c>
      <c r="DE255" s="104"/>
      <c r="DF255" s="123">
        <f t="shared" si="561"/>
        <v>0</v>
      </c>
      <c r="DG255" s="104"/>
      <c r="DH255" s="123">
        <f t="shared" si="562"/>
        <v>0</v>
      </c>
      <c r="DI255" s="104"/>
      <c r="DJ255" s="123">
        <f t="shared" si="563"/>
        <v>0</v>
      </c>
      <c r="DK255" s="104"/>
      <c r="DL255" s="123">
        <f t="shared" si="564"/>
        <v>0</v>
      </c>
      <c r="DM255" s="104"/>
      <c r="DN255" s="123">
        <f t="shared" si="565"/>
        <v>0</v>
      </c>
      <c r="DO255" s="104"/>
      <c r="DP255" s="123">
        <f t="shared" si="566"/>
        <v>0</v>
      </c>
      <c r="DQ255" s="104"/>
      <c r="DR255" s="123">
        <f t="shared" si="567"/>
        <v>0</v>
      </c>
      <c r="DS255" s="104"/>
      <c r="DT255" s="106"/>
      <c r="DU255" s="104"/>
      <c r="DV255" s="123">
        <f t="shared" si="568"/>
        <v>0</v>
      </c>
      <c r="DW255" s="104"/>
      <c r="DX255" s="123">
        <f t="shared" si="569"/>
        <v>0</v>
      </c>
      <c r="DY255" s="104"/>
      <c r="DZ255" s="123">
        <f t="shared" si="570"/>
        <v>0</v>
      </c>
      <c r="EA255" s="110"/>
      <c r="EB255" s="123">
        <f t="shared" si="571"/>
        <v>0</v>
      </c>
      <c r="EC255" s="125"/>
      <c r="ED255" s="123">
        <f t="shared" si="572"/>
        <v>0</v>
      </c>
      <c r="EE255" s="125"/>
      <c r="EF255" s="123">
        <f t="shared" si="573"/>
        <v>0</v>
      </c>
      <c r="EG255" s="125"/>
      <c r="EH255" s="123">
        <f t="shared" si="574"/>
        <v>0</v>
      </c>
      <c r="EI255" s="112">
        <f t="shared" si="513"/>
        <v>12</v>
      </c>
      <c r="EJ255" s="112">
        <f t="shared" si="513"/>
        <v>262390.04563199996</v>
      </c>
    </row>
    <row r="256" spans="1:140" s="3" customFormat="1" ht="60" hidden="1" x14ac:dyDescent="0.25">
      <c r="A256" s="230"/>
      <c r="B256" s="132">
        <v>174</v>
      </c>
      <c r="C256" s="230" t="s">
        <v>671</v>
      </c>
      <c r="D256" s="231" t="s">
        <v>672</v>
      </c>
      <c r="E256" s="98">
        <v>16026</v>
      </c>
      <c r="F256" s="98">
        <v>16828</v>
      </c>
      <c r="G256" s="229">
        <v>1.75</v>
      </c>
      <c r="H256" s="194">
        <v>1.44E-2</v>
      </c>
      <c r="I256" s="151">
        <v>1</v>
      </c>
      <c r="J256" s="152"/>
      <c r="K256" s="161">
        <v>1.4</v>
      </c>
      <c r="L256" s="161">
        <v>1.68</v>
      </c>
      <c r="M256" s="161">
        <v>2.23</v>
      </c>
      <c r="N256" s="162">
        <v>2.57</v>
      </c>
      <c r="O256" s="232"/>
      <c r="P256" s="123">
        <f t="shared" si="514"/>
        <v>0</v>
      </c>
      <c r="Q256" s="233"/>
      <c r="R256" s="123">
        <f t="shared" si="515"/>
        <v>0</v>
      </c>
      <c r="S256" s="234"/>
      <c r="T256" s="123">
        <f t="shared" si="516"/>
        <v>0</v>
      </c>
      <c r="U256" s="232"/>
      <c r="V256" s="123">
        <f t="shared" si="517"/>
        <v>0</v>
      </c>
      <c r="W256" s="232">
        <v>24</v>
      </c>
      <c r="X256" s="123">
        <f>(W256/12*2*$E256*$G256*((1-$H256)+$H256*$K256*$I256*X$10))+(W256/12*10*$F256*$G256*((1-$H256)+$H256*$K256*$I256*X$10))</f>
        <v>705200.69311999995</v>
      </c>
      <c r="Y256" s="232"/>
      <c r="Z256" s="123">
        <f t="shared" si="519"/>
        <v>0</v>
      </c>
      <c r="AA256" s="234"/>
      <c r="AB256" s="123">
        <f t="shared" si="520"/>
        <v>0</v>
      </c>
      <c r="AC256" s="234"/>
      <c r="AD256" s="123">
        <f t="shared" si="521"/>
        <v>0</v>
      </c>
      <c r="AE256" s="234"/>
      <c r="AF256" s="123">
        <f t="shared" si="522"/>
        <v>0</v>
      </c>
      <c r="AG256" s="234"/>
      <c r="AH256" s="123">
        <f t="shared" si="523"/>
        <v>0</v>
      </c>
      <c r="AI256" s="232"/>
      <c r="AJ256" s="123">
        <f t="shared" si="524"/>
        <v>0</v>
      </c>
      <c r="AK256" s="232"/>
      <c r="AL256" s="123">
        <f t="shared" si="525"/>
        <v>0</v>
      </c>
      <c r="AM256" s="232"/>
      <c r="AN256" s="123">
        <f t="shared" si="526"/>
        <v>0</v>
      </c>
      <c r="AO256" s="232"/>
      <c r="AP256" s="123">
        <f t="shared" si="527"/>
        <v>0</v>
      </c>
      <c r="AQ256" s="232"/>
      <c r="AR256" s="123">
        <f t="shared" si="528"/>
        <v>0</v>
      </c>
      <c r="AS256" s="232"/>
      <c r="AT256" s="123">
        <f t="shared" si="529"/>
        <v>0</v>
      </c>
      <c r="AU256" s="235"/>
      <c r="AV256" s="123">
        <f t="shared" si="530"/>
        <v>0</v>
      </c>
      <c r="AW256" s="232"/>
      <c r="AX256" s="123">
        <f t="shared" si="531"/>
        <v>0</v>
      </c>
      <c r="AY256" s="232">
        <v>2</v>
      </c>
      <c r="AZ256" s="123">
        <f t="shared" si="532"/>
        <v>58766.72442666666</v>
      </c>
      <c r="BA256" s="232"/>
      <c r="BB256" s="123">
        <f t="shared" si="533"/>
        <v>0</v>
      </c>
      <c r="BC256" s="232"/>
      <c r="BD256" s="123">
        <f t="shared" si="534"/>
        <v>0</v>
      </c>
      <c r="BE256" s="232"/>
      <c r="BF256" s="123">
        <f t="shared" si="535"/>
        <v>0</v>
      </c>
      <c r="BG256" s="232"/>
      <c r="BH256" s="123">
        <f t="shared" si="536"/>
        <v>0</v>
      </c>
      <c r="BI256" s="232"/>
      <c r="BJ256" s="123">
        <f t="shared" si="537"/>
        <v>0</v>
      </c>
      <c r="BK256" s="232"/>
      <c r="BL256" s="123">
        <f t="shared" si="538"/>
        <v>0</v>
      </c>
      <c r="BM256" s="232"/>
      <c r="BN256" s="123">
        <f t="shared" si="539"/>
        <v>0</v>
      </c>
      <c r="BO256" s="236"/>
      <c r="BP256" s="123">
        <f t="shared" si="540"/>
        <v>0</v>
      </c>
      <c r="BQ256" s="232"/>
      <c r="BR256" s="123">
        <f t="shared" si="541"/>
        <v>0</v>
      </c>
      <c r="BS256" s="234"/>
      <c r="BT256" s="123">
        <f t="shared" si="542"/>
        <v>0</v>
      </c>
      <c r="BU256" s="104"/>
      <c r="BV256" s="123">
        <f t="shared" si="543"/>
        <v>0</v>
      </c>
      <c r="BW256" s="232"/>
      <c r="BX256" s="123">
        <f t="shared" si="544"/>
        <v>0</v>
      </c>
      <c r="BY256" s="232"/>
      <c r="BZ256" s="123">
        <f t="shared" si="545"/>
        <v>0</v>
      </c>
      <c r="CA256" s="237"/>
      <c r="CB256" s="123">
        <f t="shared" si="546"/>
        <v>0</v>
      </c>
      <c r="CC256" s="234"/>
      <c r="CD256" s="123">
        <f t="shared" si="547"/>
        <v>0</v>
      </c>
      <c r="CE256" s="232"/>
      <c r="CF256" s="123">
        <f t="shared" si="548"/>
        <v>0</v>
      </c>
      <c r="CG256" s="234"/>
      <c r="CH256" s="123">
        <f t="shared" si="549"/>
        <v>0</v>
      </c>
      <c r="CI256" s="234"/>
      <c r="CJ256" s="123">
        <f t="shared" si="550"/>
        <v>0</v>
      </c>
      <c r="CK256" s="234"/>
      <c r="CL256" s="123">
        <f t="shared" si="551"/>
        <v>0</v>
      </c>
      <c r="CM256" s="232"/>
      <c r="CN256" s="123">
        <f t="shared" si="552"/>
        <v>0</v>
      </c>
      <c r="CO256" s="232"/>
      <c r="CP256" s="123">
        <f t="shared" si="553"/>
        <v>0</v>
      </c>
      <c r="CQ256" s="234"/>
      <c r="CR256" s="123">
        <f t="shared" si="554"/>
        <v>0</v>
      </c>
      <c r="CS256" s="232"/>
      <c r="CT256" s="123">
        <f t="shared" si="555"/>
        <v>0</v>
      </c>
      <c r="CU256" s="232"/>
      <c r="CV256" s="123">
        <f t="shared" si="556"/>
        <v>0</v>
      </c>
      <c r="CW256" s="232"/>
      <c r="CX256" s="123">
        <f t="shared" si="557"/>
        <v>0</v>
      </c>
      <c r="CY256" s="232"/>
      <c r="CZ256" s="123">
        <f t="shared" si="558"/>
        <v>0</v>
      </c>
      <c r="DA256" s="232"/>
      <c r="DB256" s="123">
        <f t="shared" si="559"/>
        <v>0</v>
      </c>
      <c r="DC256" s="232"/>
      <c r="DD256" s="123">
        <f t="shared" si="560"/>
        <v>0</v>
      </c>
      <c r="DE256" s="232"/>
      <c r="DF256" s="123">
        <f t="shared" si="561"/>
        <v>0</v>
      </c>
      <c r="DG256" s="232"/>
      <c r="DH256" s="123">
        <f t="shared" si="562"/>
        <v>0</v>
      </c>
      <c r="DI256" s="232"/>
      <c r="DJ256" s="123">
        <f t="shared" si="563"/>
        <v>0</v>
      </c>
      <c r="DK256" s="232"/>
      <c r="DL256" s="123">
        <f t="shared" si="564"/>
        <v>0</v>
      </c>
      <c r="DM256" s="232"/>
      <c r="DN256" s="123">
        <f t="shared" si="565"/>
        <v>0</v>
      </c>
      <c r="DO256" s="232"/>
      <c r="DP256" s="123">
        <f t="shared" si="566"/>
        <v>0</v>
      </c>
      <c r="DQ256" s="232"/>
      <c r="DR256" s="123">
        <f t="shared" si="567"/>
        <v>0</v>
      </c>
      <c r="DS256" s="232"/>
      <c r="DT256" s="234"/>
      <c r="DU256" s="232"/>
      <c r="DV256" s="123">
        <f t="shared" si="568"/>
        <v>0</v>
      </c>
      <c r="DW256" s="232"/>
      <c r="DX256" s="123">
        <f t="shared" si="569"/>
        <v>0</v>
      </c>
      <c r="DY256" s="232"/>
      <c r="DZ256" s="123">
        <f t="shared" si="570"/>
        <v>0</v>
      </c>
      <c r="EA256" s="238"/>
      <c r="EB256" s="123">
        <f t="shared" si="571"/>
        <v>0</v>
      </c>
      <c r="EC256" s="125"/>
      <c r="ED256" s="123">
        <f t="shared" si="572"/>
        <v>0</v>
      </c>
      <c r="EE256" s="125"/>
      <c r="EF256" s="123">
        <f t="shared" si="573"/>
        <v>0</v>
      </c>
      <c r="EG256" s="125"/>
      <c r="EH256" s="123">
        <f t="shared" si="574"/>
        <v>0</v>
      </c>
      <c r="EI256" s="112">
        <f t="shared" si="513"/>
        <v>26</v>
      </c>
      <c r="EJ256" s="112">
        <f t="shared" si="513"/>
        <v>763967.41754666658</v>
      </c>
    </row>
    <row r="257" spans="1:140" s="3" customFormat="1" ht="61.5" hidden="1" customHeight="1" x14ac:dyDescent="0.25">
      <c r="A257" s="230"/>
      <c r="B257" s="132">
        <v>175</v>
      </c>
      <c r="C257" s="230" t="s">
        <v>673</v>
      </c>
      <c r="D257" s="231" t="s">
        <v>674</v>
      </c>
      <c r="E257" s="98">
        <v>16026</v>
      </c>
      <c r="F257" s="98">
        <v>16828</v>
      </c>
      <c r="G257" s="229">
        <v>2.11</v>
      </c>
      <c r="H257" s="194">
        <v>1.2999999999999999E-2</v>
      </c>
      <c r="I257" s="151">
        <v>1</v>
      </c>
      <c r="J257" s="152"/>
      <c r="K257" s="161">
        <v>1.4</v>
      </c>
      <c r="L257" s="161">
        <v>1.68</v>
      </c>
      <c r="M257" s="161">
        <v>2.23</v>
      </c>
      <c r="N257" s="162">
        <v>2.57</v>
      </c>
      <c r="O257" s="232"/>
      <c r="P257" s="123">
        <f t="shared" si="514"/>
        <v>0</v>
      </c>
      <c r="Q257" s="233"/>
      <c r="R257" s="123">
        <f t="shared" si="515"/>
        <v>0</v>
      </c>
      <c r="S257" s="234"/>
      <c r="T257" s="123">
        <f t="shared" si="516"/>
        <v>0</v>
      </c>
      <c r="U257" s="232"/>
      <c r="V257" s="123">
        <f t="shared" si="517"/>
        <v>0</v>
      </c>
      <c r="W257" s="232"/>
      <c r="X257" s="123">
        <f t="shared" si="518"/>
        <v>0</v>
      </c>
      <c r="Y257" s="232"/>
      <c r="Z257" s="123">
        <f t="shared" si="519"/>
        <v>0</v>
      </c>
      <c r="AA257" s="234"/>
      <c r="AB257" s="123">
        <f t="shared" si="520"/>
        <v>0</v>
      </c>
      <c r="AC257" s="234"/>
      <c r="AD257" s="123">
        <f t="shared" si="521"/>
        <v>0</v>
      </c>
      <c r="AE257" s="234"/>
      <c r="AF257" s="123">
        <f t="shared" si="522"/>
        <v>0</v>
      </c>
      <c r="AG257" s="234"/>
      <c r="AH257" s="123">
        <f t="shared" si="523"/>
        <v>0</v>
      </c>
      <c r="AI257" s="232"/>
      <c r="AJ257" s="123">
        <f t="shared" si="524"/>
        <v>0</v>
      </c>
      <c r="AK257" s="232"/>
      <c r="AL257" s="123">
        <f t="shared" si="525"/>
        <v>0</v>
      </c>
      <c r="AM257" s="232"/>
      <c r="AN257" s="123">
        <f t="shared" si="526"/>
        <v>0</v>
      </c>
      <c r="AO257" s="232"/>
      <c r="AP257" s="123">
        <f t="shared" si="527"/>
        <v>0</v>
      </c>
      <c r="AQ257" s="232"/>
      <c r="AR257" s="123">
        <f t="shared" si="528"/>
        <v>0</v>
      </c>
      <c r="AS257" s="232"/>
      <c r="AT257" s="123">
        <f t="shared" si="529"/>
        <v>0</v>
      </c>
      <c r="AU257" s="232"/>
      <c r="AV257" s="123">
        <f t="shared" si="530"/>
        <v>0</v>
      </c>
      <c r="AW257" s="232"/>
      <c r="AX257" s="123">
        <f t="shared" si="531"/>
        <v>0</v>
      </c>
      <c r="AY257" s="232">
        <v>96</v>
      </c>
      <c r="AZ257" s="123">
        <f t="shared" si="532"/>
        <v>3399188.5016320003</v>
      </c>
      <c r="BA257" s="232"/>
      <c r="BB257" s="123">
        <f t="shared" si="533"/>
        <v>0</v>
      </c>
      <c r="BC257" s="232"/>
      <c r="BD257" s="123">
        <f t="shared" si="534"/>
        <v>0</v>
      </c>
      <c r="BE257" s="232"/>
      <c r="BF257" s="123">
        <f t="shared" si="535"/>
        <v>0</v>
      </c>
      <c r="BG257" s="232"/>
      <c r="BH257" s="123">
        <f t="shared" si="536"/>
        <v>0</v>
      </c>
      <c r="BI257" s="232"/>
      <c r="BJ257" s="123">
        <f t="shared" si="537"/>
        <v>0</v>
      </c>
      <c r="BK257" s="232"/>
      <c r="BL257" s="123">
        <f t="shared" si="538"/>
        <v>0</v>
      </c>
      <c r="BM257" s="232"/>
      <c r="BN257" s="123">
        <f t="shared" si="539"/>
        <v>0</v>
      </c>
      <c r="BO257" s="236"/>
      <c r="BP257" s="123">
        <f t="shared" si="540"/>
        <v>0</v>
      </c>
      <c r="BQ257" s="232"/>
      <c r="BR257" s="123">
        <f t="shared" si="541"/>
        <v>0</v>
      </c>
      <c r="BS257" s="234"/>
      <c r="BT257" s="123">
        <f t="shared" si="542"/>
        <v>0</v>
      </c>
      <c r="BU257" s="104"/>
      <c r="BV257" s="123">
        <f t="shared" si="543"/>
        <v>0</v>
      </c>
      <c r="BW257" s="232"/>
      <c r="BX257" s="123">
        <f t="shared" si="544"/>
        <v>0</v>
      </c>
      <c r="BY257" s="232"/>
      <c r="BZ257" s="123">
        <f t="shared" si="545"/>
        <v>0</v>
      </c>
      <c r="CA257" s="237"/>
      <c r="CB257" s="123">
        <f t="shared" si="546"/>
        <v>0</v>
      </c>
      <c r="CC257" s="234"/>
      <c r="CD257" s="123">
        <f t="shared" si="547"/>
        <v>0</v>
      </c>
      <c r="CE257" s="232"/>
      <c r="CF257" s="123">
        <f t="shared" si="548"/>
        <v>0</v>
      </c>
      <c r="CG257" s="234"/>
      <c r="CH257" s="123">
        <f t="shared" si="549"/>
        <v>0</v>
      </c>
      <c r="CI257" s="234"/>
      <c r="CJ257" s="123">
        <f t="shared" si="550"/>
        <v>0</v>
      </c>
      <c r="CK257" s="234"/>
      <c r="CL257" s="123">
        <f t="shared" si="551"/>
        <v>0</v>
      </c>
      <c r="CM257" s="232"/>
      <c r="CN257" s="123">
        <f t="shared" si="552"/>
        <v>0</v>
      </c>
      <c r="CO257" s="232"/>
      <c r="CP257" s="123">
        <f t="shared" si="553"/>
        <v>0</v>
      </c>
      <c r="CQ257" s="234"/>
      <c r="CR257" s="123">
        <f t="shared" si="554"/>
        <v>0</v>
      </c>
      <c r="CS257" s="232"/>
      <c r="CT257" s="123">
        <f t="shared" si="555"/>
        <v>0</v>
      </c>
      <c r="CU257" s="232"/>
      <c r="CV257" s="123">
        <f t="shared" si="556"/>
        <v>0</v>
      </c>
      <c r="CW257" s="232"/>
      <c r="CX257" s="123">
        <f t="shared" si="557"/>
        <v>0</v>
      </c>
      <c r="CY257" s="232"/>
      <c r="CZ257" s="123">
        <f t="shared" si="558"/>
        <v>0</v>
      </c>
      <c r="DA257" s="232"/>
      <c r="DB257" s="123">
        <f t="shared" si="559"/>
        <v>0</v>
      </c>
      <c r="DC257" s="232"/>
      <c r="DD257" s="123">
        <f t="shared" si="560"/>
        <v>0</v>
      </c>
      <c r="DE257" s="232"/>
      <c r="DF257" s="123">
        <f t="shared" si="561"/>
        <v>0</v>
      </c>
      <c r="DG257" s="232"/>
      <c r="DH257" s="123">
        <f t="shared" si="562"/>
        <v>0</v>
      </c>
      <c r="DI257" s="232"/>
      <c r="DJ257" s="123">
        <f t="shared" si="563"/>
        <v>0</v>
      </c>
      <c r="DK257" s="232"/>
      <c r="DL257" s="123">
        <f t="shared" si="564"/>
        <v>0</v>
      </c>
      <c r="DM257" s="232"/>
      <c r="DN257" s="123">
        <f t="shared" si="565"/>
        <v>0</v>
      </c>
      <c r="DO257" s="232"/>
      <c r="DP257" s="123">
        <f t="shared" si="566"/>
        <v>0</v>
      </c>
      <c r="DQ257" s="232"/>
      <c r="DR257" s="123">
        <f t="shared" si="567"/>
        <v>0</v>
      </c>
      <c r="DS257" s="232"/>
      <c r="DT257" s="234"/>
      <c r="DU257" s="232"/>
      <c r="DV257" s="123">
        <f t="shared" si="568"/>
        <v>0</v>
      </c>
      <c r="DW257" s="232"/>
      <c r="DX257" s="123">
        <f t="shared" si="569"/>
        <v>0</v>
      </c>
      <c r="DY257" s="232"/>
      <c r="DZ257" s="123">
        <f t="shared" si="570"/>
        <v>0</v>
      </c>
      <c r="EA257" s="238"/>
      <c r="EB257" s="123">
        <f t="shared" si="571"/>
        <v>0</v>
      </c>
      <c r="EC257" s="125"/>
      <c r="ED257" s="123">
        <f t="shared" si="572"/>
        <v>0</v>
      </c>
      <c r="EE257" s="125"/>
      <c r="EF257" s="123">
        <f t="shared" si="573"/>
        <v>0</v>
      </c>
      <c r="EG257" s="125"/>
      <c r="EH257" s="123">
        <f t="shared" si="574"/>
        <v>0</v>
      </c>
      <c r="EI257" s="112">
        <f t="shared" si="513"/>
        <v>96</v>
      </c>
      <c r="EJ257" s="112">
        <f t="shared" si="513"/>
        <v>3399188.5016320003</v>
      </c>
    </row>
    <row r="258" spans="1:140" s="3" customFormat="1" ht="61.5" hidden="1" customHeight="1" x14ac:dyDescent="0.25">
      <c r="A258" s="230"/>
      <c r="B258" s="132">
        <v>176</v>
      </c>
      <c r="C258" s="230" t="s">
        <v>675</v>
      </c>
      <c r="D258" s="231" t="s">
        <v>676</v>
      </c>
      <c r="E258" s="98">
        <v>16026</v>
      </c>
      <c r="F258" s="98">
        <v>16828</v>
      </c>
      <c r="G258" s="229">
        <v>2.5</v>
      </c>
      <c r="H258" s="194">
        <v>9.9000000000000008E-3</v>
      </c>
      <c r="I258" s="151">
        <v>1</v>
      </c>
      <c r="J258" s="152"/>
      <c r="K258" s="161">
        <v>1.4</v>
      </c>
      <c r="L258" s="161">
        <v>1.68</v>
      </c>
      <c r="M258" s="161">
        <v>2.23</v>
      </c>
      <c r="N258" s="162">
        <v>2.57</v>
      </c>
      <c r="O258" s="232"/>
      <c r="P258" s="123">
        <f t="shared" si="514"/>
        <v>0</v>
      </c>
      <c r="Q258" s="233"/>
      <c r="R258" s="123">
        <f t="shared" si="515"/>
        <v>0</v>
      </c>
      <c r="S258" s="234"/>
      <c r="T258" s="123">
        <f t="shared" si="516"/>
        <v>0</v>
      </c>
      <c r="U258" s="232"/>
      <c r="V258" s="123">
        <f t="shared" si="517"/>
        <v>0</v>
      </c>
      <c r="W258" s="232"/>
      <c r="X258" s="123">
        <f t="shared" si="518"/>
        <v>0</v>
      </c>
      <c r="Y258" s="232"/>
      <c r="Z258" s="123">
        <f t="shared" si="519"/>
        <v>0</v>
      </c>
      <c r="AA258" s="234"/>
      <c r="AB258" s="123">
        <f t="shared" si="520"/>
        <v>0</v>
      </c>
      <c r="AC258" s="234"/>
      <c r="AD258" s="123">
        <f t="shared" si="521"/>
        <v>0</v>
      </c>
      <c r="AE258" s="234"/>
      <c r="AF258" s="123">
        <f t="shared" si="522"/>
        <v>0</v>
      </c>
      <c r="AG258" s="234"/>
      <c r="AH258" s="123">
        <f t="shared" si="523"/>
        <v>0</v>
      </c>
      <c r="AI258" s="232"/>
      <c r="AJ258" s="123">
        <f t="shared" si="524"/>
        <v>0</v>
      </c>
      <c r="AK258" s="232"/>
      <c r="AL258" s="123">
        <f t="shared" si="525"/>
        <v>0</v>
      </c>
      <c r="AM258" s="232"/>
      <c r="AN258" s="123">
        <f t="shared" si="526"/>
        <v>0</v>
      </c>
      <c r="AO258" s="232"/>
      <c r="AP258" s="123">
        <f t="shared" si="527"/>
        <v>0</v>
      </c>
      <c r="AQ258" s="232"/>
      <c r="AR258" s="123">
        <f t="shared" si="528"/>
        <v>0</v>
      </c>
      <c r="AS258" s="232"/>
      <c r="AT258" s="123">
        <f t="shared" si="529"/>
        <v>0</v>
      </c>
      <c r="AU258" s="232"/>
      <c r="AV258" s="123">
        <f t="shared" si="530"/>
        <v>0</v>
      </c>
      <c r="AW258" s="232"/>
      <c r="AX258" s="123">
        <f t="shared" si="531"/>
        <v>0</v>
      </c>
      <c r="AY258" s="232"/>
      <c r="AZ258" s="123">
        <f t="shared" si="532"/>
        <v>0</v>
      </c>
      <c r="BA258" s="232"/>
      <c r="BB258" s="123">
        <f t="shared" si="533"/>
        <v>0</v>
      </c>
      <c r="BC258" s="232"/>
      <c r="BD258" s="123">
        <f t="shared" si="534"/>
        <v>0</v>
      </c>
      <c r="BE258" s="232"/>
      <c r="BF258" s="123">
        <f t="shared" si="535"/>
        <v>0</v>
      </c>
      <c r="BG258" s="232"/>
      <c r="BH258" s="123">
        <f t="shared" si="536"/>
        <v>0</v>
      </c>
      <c r="BI258" s="232"/>
      <c r="BJ258" s="123">
        <f t="shared" si="537"/>
        <v>0</v>
      </c>
      <c r="BK258" s="232"/>
      <c r="BL258" s="123">
        <f t="shared" si="538"/>
        <v>0</v>
      </c>
      <c r="BM258" s="232"/>
      <c r="BN258" s="123">
        <f t="shared" si="539"/>
        <v>0</v>
      </c>
      <c r="BO258" s="236"/>
      <c r="BP258" s="123">
        <f t="shared" si="540"/>
        <v>0</v>
      </c>
      <c r="BQ258" s="232"/>
      <c r="BR258" s="123">
        <f t="shared" si="541"/>
        <v>0</v>
      </c>
      <c r="BS258" s="234"/>
      <c r="BT258" s="123">
        <f t="shared" si="542"/>
        <v>0</v>
      </c>
      <c r="BU258" s="104"/>
      <c r="BV258" s="123">
        <f t="shared" si="543"/>
        <v>0</v>
      </c>
      <c r="BW258" s="232"/>
      <c r="BX258" s="123">
        <f t="shared" si="544"/>
        <v>0</v>
      </c>
      <c r="BY258" s="232"/>
      <c r="BZ258" s="123">
        <f t="shared" si="545"/>
        <v>0</v>
      </c>
      <c r="CA258" s="237"/>
      <c r="CB258" s="123">
        <f t="shared" si="546"/>
        <v>0</v>
      </c>
      <c r="CC258" s="234"/>
      <c r="CD258" s="123">
        <f t="shared" si="547"/>
        <v>0</v>
      </c>
      <c r="CE258" s="232"/>
      <c r="CF258" s="123">
        <f t="shared" si="548"/>
        <v>0</v>
      </c>
      <c r="CG258" s="234"/>
      <c r="CH258" s="123">
        <f t="shared" si="549"/>
        <v>0</v>
      </c>
      <c r="CI258" s="234"/>
      <c r="CJ258" s="123">
        <f t="shared" si="550"/>
        <v>0</v>
      </c>
      <c r="CK258" s="234"/>
      <c r="CL258" s="123">
        <f t="shared" si="551"/>
        <v>0</v>
      </c>
      <c r="CM258" s="232"/>
      <c r="CN258" s="123">
        <f t="shared" si="552"/>
        <v>0</v>
      </c>
      <c r="CO258" s="232"/>
      <c r="CP258" s="123">
        <f t="shared" si="553"/>
        <v>0</v>
      </c>
      <c r="CQ258" s="234"/>
      <c r="CR258" s="123">
        <f t="shared" si="554"/>
        <v>0</v>
      </c>
      <c r="CS258" s="232"/>
      <c r="CT258" s="123">
        <f t="shared" si="555"/>
        <v>0</v>
      </c>
      <c r="CU258" s="232"/>
      <c r="CV258" s="123">
        <f t="shared" si="556"/>
        <v>0</v>
      </c>
      <c r="CW258" s="232"/>
      <c r="CX258" s="123">
        <f t="shared" si="557"/>
        <v>0</v>
      </c>
      <c r="CY258" s="232"/>
      <c r="CZ258" s="123">
        <f t="shared" si="558"/>
        <v>0</v>
      </c>
      <c r="DA258" s="232"/>
      <c r="DB258" s="123">
        <f t="shared" si="559"/>
        <v>0</v>
      </c>
      <c r="DC258" s="232"/>
      <c r="DD258" s="123">
        <f t="shared" si="560"/>
        <v>0</v>
      </c>
      <c r="DE258" s="232"/>
      <c r="DF258" s="123">
        <f t="shared" si="561"/>
        <v>0</v>
      </c>
      <c r="DG258" s="232"/>
      <c r="DH258" s="123">
        <f t="shared" si="562"/>
        <v>0</v>
      </c>
      <c r="DI258" s="232"/>
      <c r="DJ258" s="123">
        <f t="shared" si="563"/>
        <v>0</v>
      </c>
      <c r="DK258" s="232"/>
      <c r="DL258" s="123">
        <f t="shared" si="564"/>
        <v>0</v>
      </c>
      <c r="DM258" s="232"/>
      <c r="DN258" s="123">
        <f t="shared" si="565"/>
        <v>0</v>
      </c>
      <c r="DO258" s="232"/>
      <c r="DP258" s="123">
        <f t="shared" si="566"/>
        <v>0</v>
      </c>
      <c r="DQ258" s="232"/>
      <c r="DR258" s="123">
        <f t="shared" si="567"/>
        <v>0</v>
      </c>
      <c r="DS258" s="232"/>
      <c r="DT258" s="234"/>
      <c r="DU258" s="232"/>
      <c r="DV258" s="123">
        <f t="shared" si="568"/>
        <v>0</v>
      </c>
      <c r="DW258" s="232"/>
      <c r="DX258" s="123">
        <f t="shared" si="569"/>
        <v>0</v>
      </c>
      <c r="DY258" s="232"/>
      <c r="DZ258" s="123">
        <f t="shared" si="570"/>
        <v>0</v>
      </c>
      <c r="EA258" s="238"/>
      <c r="EB258" s="123">
        <f t="shared" si="571"/>
        <v>0</v>
      </c>
      <c r="EC258" s="125"/>
      <c r="ED258" s="123">
        <f t="shared" si="572"/>
        <v>0</v>
      </c>
      <c r="EE258" s="125"/>
      <c r="EF258" s="123">
        <f t="shared" si="573"/>
        <v>0</v>
      </c>
      <c r="EG258" s="125"/>
      <c r="EH258" s="123">
        <f t="shared" si="574"/>
        <v>0</v>
      </c>
      <c r="EI258" s="112">
        <f t="shared" si="513"/>
        <v>0</v>
      </c>
      <c r="EJ258" s="112">
        <f t="shared" si="513"/>
        <v>0</v>
      </c>
    </row>
    <row r="259" spans="1:140" s="3" customFormat="1" ht="61.5" customHeight="1" x14ac:dyDescent="0.25">
      <c r="A259" s="230"/>
      <c r="B259" s="132">
        <v>177</v>
      </c>
      <c r="C259" s="230" t="s">
        <v>677</v>
      </c>
      <c r="D259" s="231" t="s">
        <v>678</v>
      </c>
      <c r="E259" s="98">
        <v>16026</v>
      </c>
      <c r="F259" s="98">
        <v>16828</v>
      </c>
      <c r="G259" s="229">
        <v>2.76</v>
      </c>
      <c r="H259" s="194">
        <v>3.3799999999999997E-2</v>
      </c>
      <c r="I259" s="151">
        <v>1</v>
      </c>
      <c r="J259" s="152"/>
      <c r="K259" s="161">
        <v>1.4</v>
      </c>
      <c r="L259" s="161">
        <v>1.68</v>
      </c>
      <c r="M259" s="161">
        <v>2.23</v>
      </c>
      <c r="N259" s="162">
        <v>2.57</v>
      </c>
      <c r="O259" s="232"/>
      <c r="P259" s="123">
        <f t="shared" si="514"/>
        <v>0</v>
      </c>
      <c r="Q259" s="233"/>
      <c r="R259" s="123">
        <f t="shared" si="515"/>
        <v>0</v>
      </c>
      <c r="S259" s="234"/>
      <c r="T259" s="123">
        <f t="shared" si="516"/>
        <v>0</v>
      </c>
      <c r="U259" s="232"/>
      <c r="V259" s="123">
        <f t="shared" si="517"/>
        <v>0</v>
      </c>
      <c r="W259" s="232"/>
      <c r="X259" s="123">
        <f t="shared" si="518"/>
        <v>0</v>
      </c>
      <c r="Y259" s="232"/>
      <c r="Z259" s="123">
        <f t="shared" si="519"/>
        <v>0</v>
      </c>
      <c r="AA259" s="234"/>
      <c r="AB259" s="123">
        <f t="shared" si="520"/>
        <v>0</v>
      </c>
      <c r="AC259" s="234"/>
      <c r="AD259" s="123">
        <f t="shared" si="521"/>
        <v>0</v>
      </c>
      <c r="AE259" s="234"/>
      <c r="AF259" s="123">
        <f t="shared" si="522"/>
        <v>0</v>
      </c>
      <c r="AG259" s="234"/>
      <c r="AH259" s="123">
        <f t="shared" si="523"/>
        <v>0</v>
      </c>
      <c r="AI259" s="232"/>
      <c r="AJ259" s="123">
        <f t="shared" si="524"/>
        <v>0</v>
      </c>
      <c r="AK259" s="232"/>
      <c r="AL259" s="123">
        <f t="shared" si="525"/>
        <v>0</v>
      </c>
      <c r="AM259" s="232">
        <v>104</v>
      </c>
      <c r="AN259" s="123">
        <f t="shared" si="526"/>
        <v>4856728.4882687991</v>
      </c>
      <c r="AO259" s="232"/>
      <c r="AP259" s="123">
        <f t="shared" si="527"/>
        <v>0</v>
      </c>
      <c r="AQ259" s="232"/>
      <c r="AR259" s="123">
        <f t="shared" si="528"/>
        <v>0</v>
      </c>
      <c r="AS259" s="232"/>
      <c r="AT259" s="123">
        <f t="shared" si="529"/>
        <v>0</v>
      </c>
      <c r="AU259" s="232">
        <v>36</v>
      </c>
      <c r="AV259" s="123">
        <f t="shared" si="530"/>
        <v>1681175.2459391998</v>
      </c>
      <c r="AW259" s="232"/>
      <c r="AX259" s="123">
        <f t="shared" si="531"/>
        <v>0</v>
      </c>
      <c r="AY259" s="232">
        <v>120</v>
      </c>
      <c r="AZ259" s="123">
        <f t="shared" si="532"/>
        <v>5603917.4864639994</v>
      </c>
      <c r="BA259" s="232"/>
      <c r="BB259" s="123">
        <f t="shared" si="533"/>
        <v>0</v>
      </c>
      <c r="BC259" s="232"/>
      <c r="BD259" s="123">
        <f t="shared" si="534"/>
        <v>0</v>
      </c>
      <c r="BE259" s="232"/>
      <c r="BF259" s="123">
        <f t="shared" si="535"/>
        <v>0</v>
      </c>
      <c r="BG259" s="232"/>
      <c r="BH259" s="123">
        <f t="shared" si="536"/>
        <v>0</v>
      </c>
      <c r="BI259" s="232"/>
      <c r="BJ259" s="123">
        <f t="shared" si="537"/>
        <v>0</v>
      </c>
      <c r="BK259" s="232"/>
      <c r="BL259" s="123">
        <f t="shared" si="538"/>
        <v>0</v>
      </c>
      <c r="BM259" s="232"/>
      <c r="BN259" s="123">
        <f t="shared" si="539"/>
        <v>0</v>
      </c>
      <c r="BO259" s="236"/>
      <c r="BP259" s="123">
        <f t="shared" si="540"/>
        <v>0</v>
      </c>
      <c r="BQ259" s="232"/>
      <c r="BR259" s="123">
        <f t="shared" si="541"/>
        <v>0</v>
      </c>
      <c r="BS259" s="234"/>
      <c r="BT259" s="123">
        <f t="shared" si="542"/>
        <v>0</v>
      </c>
      <c r="BU259" s="104"/>
      <c r="BV259" s="123">
        <f t="shared" si="543"/>
        <v>0</v>
      </c>
      <c r="BW259" s="232"/>
      <c r="BX259" s="123">
        <f t="shared" si="544"/>
        <v>0</v>
      </c>
      <c r="BY259" s="232"/>
      <c r="BZ259" s="123">
        <f t="shared" si="545"/>
        <v>0</v>
      </c>
      <c r="CA259" s="237"/>
      <c r="CB259" s="123">
        <f t="shared" si="546"/>
        <v>0</v>
      </c>
      <c r="CC259" s="234"/>
      <c r="CD259" s="123">
        <f t="shared" si="547"/>
        <v>0</v>
      </c>
      <c r="CE259" s="232"/>
      <c r="CF259" s="123">
        <f t="shared" si="548"/>
        <v>0</v>
      </c>
      <c r="CG259" s="234"/>
      <c r="CH259" s="123">
        <f t="shared" si="549"/>
        <v>0</v>
      </c>
      <c r="CI259" s="234"/>
      <c r="CJ259" s="123">
        <f t="shared" si="550"/>
        <v>0</v>
      </c>
      <c r="CK259" s="234"/>
      <c r="CL259" s="123">
        <f t="shared" si="551"/>
        <v>0</v>
      </c>
      <c r="CM259" s="232"/>
      <c r="CN259" s="123">
        <f t="shared" si="552"/>
        <v>0</v>
      </c>
      <c r="CO259" s="232"/>
      <c r="CP259" s="123">
        <f t="shared" si="553"/>
        <v>0</v>
      </c>
      <c r="CQ259" s="234"/>
      <c r="CR259" s="123">
        <f t="shared" si="554"/>
        <v>0</v>
      </c>
      <c r="CS259" s="232"/>
      <c r="CT259" s="123">
        <f t="shared" si="555"/>
        <v>0</v>
      </c>
      <c r="CU259" s="232"/>
      <c r="CV259" s="123">
        <f t="shared" si="556"/>
        <v>0</v>
      </c>
      <c r="CW259" s="232"/>
      <c r="CX259" s="123">
        <f t="shared" si="557"/>
        <v>0</v>
      </c>
      <c r="CY259" s="232"/>
      <c r="CZ259" s="123">
        <f t="shared" si="558"/>
        <v>0</v>
      </c>
      <c r="DA259" s="232"/>
      <c r="DB259" s="123">
        <f t="shared" si="559"/>
        <v>0</v>
      </c>
      <c r="DC259" s="232"/>
      <c r="DD259" s="123">
        <f t="shared" si="560"/>
        <v>0</v>
      </c>
      <c r="DE259" s="232"/>
      <c r="DF259" s="123">
        <f t="shared" si="561"/>
        <v>0</v>
      </c>
      <c r="DG259" s="232"/>
      <c r="DH259" s="123">
        <f t="shared" si="562"/>
        <v>0</v>
      </c>
      <c r="DI259" s="232"/>
      <c r="DJ259" s="123">
        <f t="shared" si="563"/>
        <v>0</v>
      </c>
      <c r="DK259" s="232"/>
      <c r="DL259" s="123">
        <f t="shared" si="564"/>
        <v>0</v>
      </c>
      <c r="DM259" s="232"/>
      <c r="DN259" s="123">
        <f t="shared" si="565"/>
        <v>0</v>
      </c>
      <c r="DO259" s="232"/>
      <c r="DP259" s="123">
        <f t="shared" si="566"/>
        <v>0</v>
      </c>
      <c r="DQ259" s="232"/>
      <c r="DR259" s="123">
        <f t="shared" si="567"/>
        <v>0</v>
      </c>
      <c r="DS259" s="232"/>
      <c r="DT259" s="234"/>
      <c r="DU259" s="232"/>
      <c r="DV259" s="123">
        <f t="shared" si="568"/>
        <v>0</v>
      </c>
      <c r="DW259" s="232"/>
      <c r="DX259" s="123">
        <f t="shared" si="569"/>
        <v>0</v>
      </c>
      <c r="DY259" s="232"/>
      <c r="DZ259" s="123">
        <f t="shared" si="570"/>
        <v>0</v>
      </c>
      <c r="EA259" s="238"/>
      <c r="EB259" s="123">
        <f t="shared" si="571"/>
        <v>0</v>
      </c>
      <c r="EC259" s="125"/>
      <c r="ED259" s="123">
        <f t="shared" si="572"/>
        <v>0</v>
      </c>
      <c r="EE259" s="125"/>
      <c r="EF259" s="123">
        <f t="shared" si="573"/>
        <v>0</v>
      </c>
      <c r="EG259" s="125"/>
      <c r="EH259" s="123">
        <f t="shared" si="574"/>
        <v>0</v>
      </c>
      <c r="EI259" s="112">
        <f t="shared" si="513"/>
        <v>260</v>
      </c>
      <c r="EJ259" s="112">
        <f t="shared" si="513"/>
        <v>12141821.220671998</v>
      </c>
    </row>
    <row r="260" spans="1:140" s="3" customFormat="1" ht="61.5" hidden="1" customHeight="1" x14ac:dyDescent="0.25">
      <c r="A260" s="230"/>
      <c r="B260" s="132">
        <v>178</v>
      </c>
      <c r="C260" s="230" t="s">
        <v>679</v>
      </c>
      <c r="D260" s="231" t="s">
        <v>680</v>
      </c>
      <c r="E260" s="98">
        <v>16026</v>
      </c>
      <c r="F260" s="98">
        <v>16828</v>
      </c>
      <c r="G260" s="229">
        <v>3.12</v>
      </c>
      <c r="H260" s="194">
        <v>7.9000000000000008E-3</v>
      </c>
      <c r="I260" s="151">
        <v>1</v>
      </c>
      <c r="J260" s="152"/>
      <c r="K260" s="161">
        <v>1.4</v>
      </c>
      <c r="L260" s="161">
        <v>1.68</v>
      </c>
      <c r="M260" s="161">
        <v>2.23</v>
      </c>
      <c r="N260" s="162">
        <v>2.57</v>
      </c>
      <c r="O260" s="232"/>
      <c r="P260" s="123">
        <f t="shared" si="514"/>
        <v>0</v>
      </c>
      <c r="Q260" s="233"/>
      <c r="R260" s="123">
        <f t="shared" si="515"/>
        <v>0</v>
      </c>
      <c r="S260" s="234"/>
      <c r="T260" s="123">
        <f t="shared" si="516"/>
        <v>0</v>
      </c>
      <c r="U260" s="232"/>
      <c r="V260" s="123">
        <f t="shared" si="517"/>
        <v>0</v>
      </c>
      <c r="W260" s="232"/>
      <c r="X260" s="123">
        <f t="shared" si="518"/>
        <v>0</v>
      </c>
      <c r="Y260" s="232"/>
      <c r="Z260" s="123">
        <f t="shared" si="519"/>
        <v>0</v>
      </c>
      <c r="AA260" s="234"/>
      <c r="AB260" s="123">
        <f t="shared" si="520"/>
        <v>0</v>
      </c>
      <c r="AC260" s="234"/>
      <c r="AD260" s="123">
        <f t="shared" si="521"/>
        <v>0</v>
      </c>
      <c r="AE260" s="234"/>
      <c r="AF260" s="123">
        <f t="shared" si="522"/>
        <v>0</v>
      </c>
      <c r="AG260" s="234"/>
      <c r="AH260" s="123">
        <f t="shared" si="523"/>
        <v>0</v>
      </c>
      <c r="AI260" s="232"/>
      <c r="AJ260" s="123">
        <f t="shared" si="524"/>
        <v>0</v>
      </c>
      <c r="AK260" s="232"/>
      <c r="AL260" s="123">
        <f t="shared" si="525"/>
        <v>0</v>
      </c>
      <c r="AM260" s="232">
        <v>22</v>
      </c>
      <c r="AN260" s="123">
        <f t="shared" si="526"/>
        <v>1149520.0809664</v>
      </c>
      <c r="AO260" s="232"/>
      <c r="AP260" s="123">
        <f t="shared" si="527"/>
        <v>0</v>
      </c>
      <c r="AQ260" s="232"/>
      <c r="AR260" s="123">
        <f t="shared" si="528"/>
        <v>0</v>
      </c>
      <c r="AS260" s="232"/>
      <c r="AT260" s="123">
        <f t="shared" si="529"/>
        <v>0</v>
      </c>
      <c r="AU260" s="232"/>
      <c r="AV260" s="123">
        <f t="shared" si="530"/>
        <v>0</v>
      </c>
      <c r="AW260" s="232"/>
      <c r="AX260" s="123">
        <f t="shared" si="531"/>
        <v>0</v>
      </c>
      <c r="AY260" s="232"/>
      <c r="AZ260" s="123">
        <f t="shared" si="532"/>
        <v>0</v>
      </c>
      <c r="BA260" s="232"/>
      <c r="BB260" s="123">
        <f t="shared" si="533"/>
        <v>0</v>
      </c>
      <c r="BC260" s="232"/>
      <c r="BD260" s="123">
        <f t="shared" si="534"/>
        <v>0</v>
      </c>
      <c r="BE260" s="232"/>
      <c r="BF260" s="123">
        <f t="shared" si="535"/>
        <v>0</v>
      </c>
      <c r="BG260" s="232"/>
      <c r="BH260" s="123">
        <f t="shared" si="536"/>
        <v>0</v>
      </c>
      <c r="BI260" s="232"/>
      <c r="BJ260" s="123">
        <f t="shared" si="537"/>
        <v>0</v>
      </c>
      <c r="BK260" s="232"/>
      <c r="BL260" s="123">
        <f t="shared" si="538"/>
        <v>0</v>
      </c>
      <c r="BM260" s="232"/>
      <c r="BN260" s="123">
        <f t="shared" si="539"/>
        <v>0</v>
      </c>
      <c r="BO260" s="236"/>
      <c r="BP260" s="123">
        <f t="shared" si="540"/>
        <v>0</v>
      </c>
      <c r="BQ260" s="232"/>
      <c r="BR260" s="123">
        <f t="shared" si="541"/>
        <v>0</v>
      </c>
      <c r="BS260" s="234"/>
      <c r="BT260" s="123">
        <f t="shared" si="542"/>
        <v>0</v>
      </c>
      <c r="BU260" s="104"/>
      <c r="BV260" s="123">
        <f t="shared" si="543"/>
        <v>0</v>
      </c>
      <c r="BW260" s="232"/>
      <c r="BX260" s="123">
        <f t="shared" si="544"/>
        <v>0</v>
      </c>
      <c r="BY260" s="232"/>
      <c r="BZ260" s="123">
        <f t="shared" si="545"/>
        <v>0</v>
      </c>
      <c r="CA260" s="237"/>
      <c r="CB260" s="123">
        <f t="shared" si="546"/>
        <v>0</v>
      </c>
      <c r="CC260" s="234"/>
      <c r="CD260" s="123">
        <f t="shared" si="547"/>
        <v>0</v>
      </c>
      <c r="CE260" s="232"/>
      <c r="CF260" s="123">
        <f t="shared" si="548"/>
        <v>0</v>
      </c>
      <c r="CG260" s="234"/>
      <c r="CH260" s="123">
        <f t="shared" si="549"/>
        <v>0</v>
      </c>
      <c r="CI260" s="234"/>
      <c r="CJ260" s="123">
        <f t="shared" si="550"/>
        <v>0</v>
      </c>
      <c r="CK260" s="234"/>
      <c r="CL260" s="123">
        <f t="shared" si="551"/>
        <v>0</v>
      </c>
      <c r="CM260" s="232"/>
      <c r="CN260" s="123">
        <f t="shared" si="552"/>
        <v>0</v>
      </c>
      <c r="CO260" s="232"/>
      <c r="CP260" s="123">
        <f t="shared" si="553"/>
        <v>0</v>
      </c>
      <c r="CQ260" s="234"/>
      <c r="CR260" s="123">
        <f t="shared" si="554"/>
        <v>0</v>
      </c>
      <c r="CS260" s="232"/>
      <c r="CT260" s="123">
        <f t="shared" si="555"/>
        <v>0</v>
      </c>
      <c r="CU260" s="232"/>
      <c r="CV260" s="123">
        <f t="shared" si="556"/>
        <v>0</v>
      </c>
      <c r="CW260" s="232"/>
      <c r="CX260" s="123">
        <f t="shared" si="557"/>
        <v>0</v>
      </c>
      <c r="CY260" s="232"/>
      <c r="CZ260" s="123">
        <f t="shared" si="558"/>
        <v>0</v>
      </c>
      <c r="DA260" s="232"/>
      <c r="DB260" s="123">
        <f t="shared" si="559"/>
        <v>0</v>
      </c>
      <c r="DC260" s="232"/>
      <c r="DD260" s="123">
        <f t="shared" si="560"/>
        <v>0</v>
      </c>
      <c r="DE260" s="232"/>
      <c r="DF260" s="123">
        <f t="shared" si="561"/>
        <v>0</v>
      </c>
      <c r="DG260" s="232"/>
      <c r="DH260" s="123">
        <f t="shared" si="562"/>
        <v>0</v>
      </c>
      <c r="DI260" s="232"/>
      <c r="DJ260" s="123">
        <f t="shared" si="563"/>
        <v>0</v>
      </c>
      <c r="DK260" s="232"/>
      <c r="DL260" s="123">
        <f t="shared" si="564"/>
        <v>0</v>
      </c>
      <c r="DM260" s="232"/>
      <c r="DN260" s="123">
        <f t="shared" si="565"/>
        <v>0</v>
      </c>
      <c r="DO260" s="232"/>
      <c r="DP260" s="123">
        <f t="shared" si="566"/>
        <v>0</v>
      </c>
      <c r="DQ260" s="232"/>
      <c r="DR260" s="123">
        <f t="shared" si="567"/>
        <v>0</v>
      </c>
      <c r="DS260" s="232"/>
      <c r="DT260" s="234"/>
      <c r="DU260" s="232"/>
      <c r="DV260" s="123">
        <f t="shared" si="568"/>
        <v>0</v>
      </c>
      <c r="DW260" s="232"/>
      <c r="DX260" s="123">
        <f t="shared" si="569"/>
        <v>0</v>
      </c>
      <c r="DY260" s="232"/>
      <c r="DZ260" s="123">
        <f t="shared" si="570"/>
        <v>0</v>
      </c>
      <c r="EA260" s="238"/>
      <c r="EB260" s="123">
        <f t="shared" si="571"/>
        <v>0</v>
      </c>
      <c r="EC260" s="125"/>
      <c r="ED260" s="123">
        <f t="shared" si="572"/>
        <v>0</v>
      </c>
      <c r="EE260" s="125"/>
      <c r="EF260" s="123">
        <f t="shared" si="573"/>
        <v>0</v>
      </c>
      <c r="EG260" s="125"/>
      <c r="EH260" s="123">
        <f t="shared" si="574"/>
        <v>0</v>
      </c>
      <c r="EI260" s="112">
        <f t="shared" si="513"/>
        <v>22</v>
      </c>
      <c r="EJ260" s="112">
        <f t="shared" si="513"/>
        <v>1149520.0809664</v>
      </c>
    </row>
    <row r="261" spans="1:140" s="3" customFormat="1" ht="61.5" hidden="1" customHeight="1" x14ac:dyDescent="0.25">
      <c r="A261" s="230"/>
      <c r="B261" s="132">
        <v>179</v>
      </c>
      <c r="C261" s="230" t="s">
        <v>681</v>
      </c>
      <c r="D261" s="231" t="s">
        <v>682</v>
      </c>
      <c r="E261" s="98">
        <v>16026</v>
      </c>
      <c r="F261" s="98">
        <v>16828</v>
      </c>
      <c r="G261" s="229">
        <v>3.58</v>
      </c>
      <c r="H261" s="194">
        <v>4.6899999999999997E-2</v>
      </c>
      <c r="I261" s="151">
        <v>1</v>
      </c>
      <c r="J261" s="152"/>
      <c r="K261" s="161">
        <v>1.4</v>
      </c>
      <c r="L261" s="161">
        <v>1.68</v>
      </c>
      <c r="M261" s="161">
        <v>2.23</v>
      </c>
      <c r="N261" s="162">
        <v>2.57</v>
      </c>
      <c r="O261" s="232"/>
      <c r="P261" s="123">
        <f t="shared" si="514"/>
        <v>0</v>
      </c>
      <c r="Q261" s="233"/>
      <c r="R261" s="123">
        <f t="shared" si="515"/>
        <v>0</v>
      </c>
      <c r="S261" s="234"/>
      <c r="T261" s="123">
        <f t="shared" si="516"/>
        <v>0</v>
      </c>
      <c r="U261" s="232"/>
      <c r="V261" s="123">
        <f t="shared" si="517"/>
        <v>0</v>
      </c>
      <c r="W261" s="232"/>
      <c r="X261" s="123">
        <f t="shared" si="518"/>
        <v>0</v>
      </c>
      <c r="Y261" s="232"/>
      <c r="Z261" s="123">
        <f t="shared" si="519"/>
        <v>0</v>
      </c>
      <c r="AA261" s="234"/>
      <c r="AB261" s="123">
        <f t="shared" si="520"/>
        <v>0</v>
      </c>
      <c r="AC261" s="234"/>
      <c r="AD261" s="123">
        <f t="shared" si="521"/>
        <v>0</v>
      </c>
      <c r="AE261" s="234"/>
      <c r="AF261" s="123">
        <f t="shared" si="522"/>
        <v>0</v>
      </c>
      <c r="AG261" s="234"/>
      <c r="AH261" s="123">
        <f t="shared" si="523"/>
        <v>0</v>
      </c>
      <c r="AI261" s="232"/>
      <c r="AJ261" s="123">
        <f t="shared" si="524"/>
        <v>0</v>
      </c>
      <c r="AK261" s="232"/>
      <c r="AL261" s="123">
        <f t="shared" si="525"/>
        <v>0</v>
      </c>
      <c r="AM261" s="232"/>
      <c r="AN261" s="123">
        <f t="shared" si="526"/>
        <v>0</v>
      </c>
      <c r="AO261" s="232"/>
      <c r="AP261" s="123">
        <f t="shared" si="527"/>
        <v>0</v>
      </c>
      <c r="AQ261" s="232"/>
      <c r="AR261" s="123">
        <f t="shared" si="528"/>
        <v>0</v>
      </c>
      <c r="AS261" s="232"/>
      <c r="AT261" s="123">
        <f t="shared" si="529"/>
        <v>0</v>
      </c>
      <c r="AU261" s="232"/>
      <c r="AV261" s="123">
        <f t="shared" si="530"/>
        <v>0</v>
      </c>
      <c r="AW261" s="232"/>
      <c r="AX261" s="123">
        <f t="shared" si="531"/>
        <v>0</v>
      </c>
      <c r="AY261" s="232"/>
      <c r="AZ261" s="123">
        <f t="shared" si="532"/>
        <v>0</v>
      </c>
      <c r="BA261" s="232"/>
      <c r="BB261" s="123">
        <f t="shared" si="533"/>
        <v>0</v>
      </c>
      <c r="BC261" s="232"/>
      <c r="BD261" s="123">
        <f t="shared" si="534"/>
        <v>0</v>
      </c>
      <c r="BE261" s="232"/>
      <c r="BF261" s="123">
        <f t="shared" si="535"/>
        <v>0</v>
      </c>
      <c r="BG261" s="232"/>
      <c r="BH261" s="123">
        <f t="shared" si="536"/>
        <v>0</v>
      </c>
      <c r="BI261" s="232"/>
      <c r="BJ261" s="123">
        <f t="shared" si="537"/>
        <v>0</v>
      </c>
      <c r="BK261" s="232"/>
      <c r="BL261" s="123">
        <f t="shared" si="538"/>
        <v>0</v>
      </c>
      <c r="BM261" s="232"/>
      <c r="BN261" s="123">
        <f t="shared" si="539"/>
        <v>0</v>
      </c>
      <c r="BO261" s="236"/>
      <c r="BP261" s="123">
        <f t="shared" si="540"/>
        <v>0</v>
      </c>
      <c r="BQ261" s="232"/>
      <c r="BR261" s="123">
        <f t="shared" si="541"/>
        <v>0</v>
      </c>
      <c r="BS261" s="234"/>
      <c r="BT261" s="123">
        <f t="shared" si="542"/>
        <v>0</v>
      </c>
      <c r="BU261" s="104"/>
      <c r="BV261" s="123">
        <f t="shared" si="543"/>
        <v>0</v>
      </c>
      <c r="BW261" s="232"/>
      <c r="BX261" s="123">
        <f t="shared" si="544"/>
        <v>0</v>
      </c>
      <c r="BY261" s="232"/>
      <c r="BZ261" s="123">
        <f t="shared" si="545"/>
        <v>0</v>
      </c>
      <c r="CA261" s="237"/>
      <c r="CB261" s="123">
        <f t="shared" si="546"/>
        <v>0</v>
      </c>
      <c r="CC261" s="234"/>
      <c r="CD261" s="123">
        <f t="shared" si="547"/>
        <v>0</v>
      </c>
      <c r="CE261" s="232"/>
      <c r="CF261" s="123">
        <f t="shared" si="548"/>
        <v>0</v>
      </c>
      <c r="CG261" s="234"/>
      <c r="CH261" s="123">
        <f t="shared" si="549"/>
        <v>0</v>
      </c>
      <c r="CI261" s="234"/>
      <c r="CJ261" s="123">
        <f t="shared" si="550"/>
        <v>0</v>
      </c>
      <c r="CK261" s="234"/>
      <c r="CL261" s="123">
        <f t="shared" si="551"/>
        <v>0</v>
      </c>
      <c r="CM261" s="232"/>
      <c r="CN261" s="123">
        <f t="shared" si="552"/>
        <v>0</v>
      </c>
      <c r="CO261" s="232"/>
      <c r="CP261" s="123">
        <f t="shared" si="553"/>
        <v>0</v>
      </c>
      <c r="CQ261" s="234"/>
      <c r="CR261" s="123">
        <f t="shared" si="554"/>
        <v>0</v>
      </c>
      <c r="CS261" s="232"/>
      <c r="CT261" s="123">
        <f t="shared" si="555"/>
        <v>0</v>
      </c>
      <c r="CU261" s="232"/>
      <c r="CV261" s="123">
        <f t="shared" si="556"/>
        <v>0</v>
      </c>
      <c r="CW261" s="232"/>
      <c r="CX261" s="123">
        <f t="shared" si="557"/>
        <v>0</v>
      </c>
      <c r="CY261" s="232"/>
      <c r="CZ261" s="123">
        <f t="shared" si="558"/>
        <v>0</v>
      </c>
      <c r="DA261" s="232"/>
      <c r="DB261" s="123">
        <f t="shared" si="559"/>
        <v>0</v>
      </c>
      <c r="DC261" s="232"/>
      <c r="DD261" s="123">
        <f t="shared" si="560"/>
        <v>0</v>
      </c>
      <c r="DE261" s="232"/>
      <c r="DF261" s="123">
        <f t="shared" si="561"/>
        <v>0</v>
      </c>
      <c r="DG261" s="232"/>
      <c r="DH261" s="123">
        <f t="shared" si="562"/>
        <v>0</v>
      </c>
      <c r="DI261" s="232"/>
      <c r="DJ261" s="123">
        <f t="shared" si="563"/>
        <v>0</v>
      </c>
      <c r="DK261" s="232"/>
      <c r="DL261" s="123">
        <f t="shared" si="564"/>
        <v>0</v>
      </c>
      <c r="DM261" s="232"/>
      <c r="DN261" s="123">
        <f t="shared" si="565"/>
        <v>0</v>
      </c>
      <c r="DO261" s="232"/>
      <c r="DP261" s="123">
        <f t="shared" si="566"/>
        <v>0</v>
      </c>
      <c r="DQ261" s="232"/>
      <c r="DR261" s="123">
        <f t="shared" si="567"/>
        <v>0</v>
      </c>
      <c r="DS261" s="232"/>
      <c r="DT261" s="234"/>
      <c r="DU261" s="232"/>
      <c r="DV261" s="123">
        <f t="shared" si="568"/>
        <v>0</v>
      </c>
      <c r="DW261" s="232"/>
      <c r="DX261" s="123">
        <f t="shared" si="569"/>
        <v>0</v>
      </c>
      <c r="DY261" s="232"/>
      <c r="DZ261" s="123">
        <f t="shared" si="570"/>
        <v>0</v>
      </c>
      <c r="EA261" s="238"/>
      <c r="EB261" s="123">
        <f t="shared" si="571"/>
        <v>0</v>
      </c>
      <c r="EC261" s="125"/>
      <c r="ED261" s="123">
        <f t="shared" si="572"/>
        <v>0</v>
      </c>
      <c r="EE261" s="125"/>
      <c r="EF261" s="123">
        <f t="shared" si="573"/>
        <v>0</v>
      </c>
      <c r="EG261" s="125"/>
      <c r="EH261" s="123">
        <f t="shared" si="574"/>
        <v>0</v>
      </c>
      <c r="EI261" s="112">
        <f t="shared" si="513"/>
        <v>0</v>
      </c>
      <c r="EJ261" s="112">
        <f t="shared" si="513"/>
        <v>0</v>
      </c>
    </row>
    <row r="262" spans="1:140" s="3" customFormat="1" ht="61.5" hidden="1" customHeight="1" x14ac:dyDescent="0.25">
      <c r="A262" s="230"/>
      <c r="B262" s="132">
        <v>180</v>
      </c>
      <c r="C262" s="230" t="s">
        <v>683</v>
      </c>
      <c r="D262" s="231" t="s">
        <v>684</v>
      </c>
      <c r="E262" s="98">
        <v>16026</v>
      </c>
      <c r="F262" s="98">
        <v>16828</v>
      </c>
      <c r="G262" s="229">
        <v>4.1399999999999997</v>
      </c>
      <c r="H262" s="194">
        <v>7.0000000000000001E-3</v>
      </c>
      <c r="I262" s="151">
        <v>1</v>
      </c>
      <c r="J262" s="152"/>
      <c r="K262" s="161">
        <v>1.4</v>
      </c>
      <c r="L262" s="161">
        <v>1.68</v>
      </c>
      <c r="M262" s="161">
        <v>2.23</v>
      </c>
      <c r="N262" s="162">
        <v>2.57</v>
      </c>
      <c r="O262" s="232"/>
      <c r="P262" s="123">
        <f t="shared" si="514"/>
        <v>0</v>
      </c>
      <c r="Q262" s="233"/>
      <c r="R262" s="123">
        <f t="shared" si="515"/>
        <v>0</v>
      </c>
      <c r="S262" s="234"/>
      <c r="T262" s="123">
        <f t="shared" si="516"/>
        <v>0</v>
      </c>
      <c r="U262" s="232"/>
      <c r="V262" s="123">
        <f t="shared" si="517"/>
        <v>0</v>
      </c>
      <c r="W262" s="232"/>
      <c r="X262" s="123">
        <f t="shared" si="518"/>
        <v>0</v>
      </c>
      <c r="Y262" s="232"/>
      <c r="Z262" s="123">
        <f t="shared" si="519"/>
        <v>0</v>
      </c>
      <c r="AA262" s="234"/>
      <c r="AB262" s="123">
        <f t="shared" si="520"/>
        <v>0</v>
      </c>
      <c r="AC262" s="234"/>
      <c r="AD262" s="123">
        <f t="shared" si="521"/>
        <v>0</v>
      </c>
      <c r="AE262" s="234"/>
      <c r="AF262" s="123">
        <f t="shared" si="522"/>
        <v>0</v>
      </c>
      <c r="AG262" s="234"/>
      <c r="AH262" s="123">
        <f t="shared" si="523"/>
        <v>0</v>
      </c>
      <c r="AI262" s="232"/>
      <c r="AJ262" s="123">
        <f t="shared" si="524"/>
        <v>0</v>
      </c>
      <c r="AK262" s="232"/>
      <c r="AL262" s="123">
        <f t="shared" si="525"/>
        <v>0</v>
      </c>
      <c r="AM262" s="232"/>
      <c r="AN262" s="123">
        <f t="shared" si="526"/>
        <v>0</v>
      </c>
      <c r="AO262" s="232"/>
      <c r="AP262" s="123">
        <f t="shared" si="527"/>
        <v>0</v>
      </c>
      <c r="AQ262" s="232"/>
      <c r="AR262" s="123">
        <f t="shared" si="528"/>
        <v>0</v>
      </c>
      <c r="AS262" s="232"/>
      <c r="AT262" s="123">
        <f t="shared" si="529"/>
        <v>0</v>
      </c>
      <c r="AU262" s="232"/>
      <c r="AV262" s="123">
        <f t="shared" si="530"/>
        <v>0</v>
      </c>
      <c r="AW262" s="232"/>
      <c r="AX262" s="123">
        <f t="shared" si="531"/>
        <v>0</v>
      </c>
      <c r="AY262" s="232">
        <v>24</v>
      </c>
      <c r="AZ262" s="123">
        <f t="shared" si="532"/>
        <v>1663393.4570879997</v>
      </c>
      <c r="BA262" s="232"/>
      <c r="BB262" s="123">
        <f t="shared" si="533"/>
        <v>0</v>
      </c>
      <c r="BC262" s="232"/>
      <c r="BD262" s="123">
        <f t="shared" si="534"/>
        <v>0</v>
      </c>
      <c r="BE262" s="232"/>
      <c r="BF262" s="123">
        <f t="shared" si="535"/>
        <v>0</v>
      </c>
      <c r="BG262" s="232"/>
      <c r="BH262" s="123">
        <f t="shared" si="536"/>
        <v>0</v>
      </c>
      <c r="BI262" s="232"/>
      <c r="BJ262" s="123">
        <f t="shared" si="537"/>
        <v>0</v>
      </c>
      <c r="BK262" s="232"/>
      <c r="BL262" s="123">
        <f t="shared" si="538"/>
        <v>0</v>
      </c>
      <c r="BM262" s="232"/>
      <c r="BN262" s="123">
        <f t="shared" si="539"/>
        <v>0</v>
      </c>
      <c r="BO262" s="236"/>
      <c r="BP262" s="123">
        <f t="shared" si="540"/>
        <v>0</v>
      </c>
      <c r="BQ262" s="232"/>
      <c r="BR262" s="123">
        <f t="shared" si="541"/>
        <v>0</v>
      </c>
      <c r="BS262" s="234"/>
      <c r="BT262" s="123">
        <f t="shared" si="542"/>
        <v>0</v>
      </c>
      <c r="BU262" s="104"/>
      <c r="BV262" s="123">
        <f t="shared" si="543"/>
        <v>0</v>
      </c>
      <c r="BW262" s="232"/>
      <c r="BX262" s="123">
        <f t="shared" si="544"/>
        <v>0</v>
      </c>
      <c r="BY262" s="232"/>
      <c r="BZ262" s="123">
        <f t="shared" si="545"/>
        <v>0</v>
      </c>
      <c r="CA262" s="237"/>
      <c r="CB262" s="123">
        <f t="shared" si="546"/>
        <v>0</v>
      </c>
      <c r="CC262" s="234"/>
      <c r="CD262" s="123">
        <f t="shared" si="547"/>
        <v>0</v>
      </c>
      <c r="CE262" s="232"/>
      <c r="CF262" s="123">
        <f t="shared" si="548"/>
        <v>0</v>
      </c>
      <c r="CG262" s="234"/>
      <c r="CH262" s="123">
        <f t="shared" si="549"/>
        <v>0</v>
      </c>
      <c r="CI262" s="234"/>
      <c r="CJ262" s="123">
        <f t="shared" si="550"/>
        <v>0</v>
      </c>
      <c r="CK262" s="234"/>
      <c r="CL262" s="123">
        <f t="shared" si="551"/>
        <v>0</v>
      </c>
      <c r="CM262" s="232"/>
      <c r="CN262" s="123">
        <f t="shared" si="552"/>
        <v>0</v>
      </c>
      <c r="CO262" s="232"/>
      <c r="CP262" s="123">
        <f t="shared" si="553"/>
        <v>0</v>
      </c>
      <c r="CQ262" s="234"/>
      <c r="CR262" s="123">
        <f t="shared" si="554"/>
        <v>0</v>
      </c>
      <c r="CS262" s="232"/>
      <c r="CT262" s="123">
        <f t="shared" si="555"/>
        <v>0</v>
      </c>
      <c r="CU262" s="232"/>
      <c r="CV262" s="123">
        <f t="shared" si="556"/>
        <v>0</v>
      </c>
      <c r="CW262" s="232"/>
      <c r="CX262" s="123">
        <f t="shared" si="557"/>
        <v>0</v>
      </c>
      <c r="CY262" s="232"/>
      <c r="CZ262" s="123">
        <f t="shared" si="558"/>
        <v>0</v>
      </c>
      <c r="DA262" s="232"/>
      <c r="DB262" s="123">
        <f t="shared" si="559"/>
        <v>0</v>
      </c>
      <c r="DC262" s="232"/>
      <c r="DD262" s="123">
        <f t="shared" si="560"/>
        <v>0</v>
      </c>
      <c r="DE262" s="232"/>
      <c r="DF262" s="123">
        <f t="shared" si="561"/>
        <v>0</v>
      </c>
      <c r="DG262" s="232"/>
      <c r="DH262" s="123">
        <f t="shared" si="562"/>
        <v>0</v>
      </c>
      <c r="DI262" s="232"/>
      <c r="DJ262" s="123">
        <f t="shared" si="563"/>
        <v>0</v>
      </c>
      <c r="DK262" s="232"/>
      <c r="DL262" s="123">
        <f t="shared" si="564"/>
        <v>0</v>
      </c>
      <c r="DM262" s="232"/>
      <c r="DN262" s="123">
        <f t="shared" si="565"/>
        <v>0</v>
      </c>
      <c r="DO262" s="232"/>
      <c r="DP262" s="123">
        <f t="shared" si="566"/>
        <v>0</v>
      </c>
      <c r="DQ262" s="232"/>
      <c r="DR262" s="123">
        <f t="shared" si="567"/>
        <v>0</v>
      </c>
      <c r="DS262" s="232"/>
      <c r="DT262" s="234"/>
      <c r="DU262" s="232"/>
      <c r="DV262" s="123">
        <f t="shared" si="568"/>
        <v>0</v>
      </c>
      <c r="DW262" s="232"/>
      <c r="DX262" s="123">
        <f t="shared" si="569"/>
        <v>0</v>
      </c>
      <c r="DY262" s="232"/>
      <c r="DZ262" s="123">
        <f t="shared" si="570"/>
        <v>0</v>
      </c>
      <c r="EA262" s="238"/>
      <c r="EB262" s="123">
        <f t="shared" si="571"/>
        <v>0</v>
      </c>
      <c r="EC262" s="125"/>
      <c r="ED262" s="123">
        <f t="shared" si="572"/>
        <v>0</v>
      </c>
      <c r="EE262" s="125"/>
      <c r="EF262" s="123">
        <f t="shared" si="573"/>
        <v>0</v>
      </c>
      <c r="EG262" s="125"/>
      <c r="EH262" s="123">
        <f t="shared" si="574"/>
        <v>0</v>
      </c>
      <c r="EI262" s="112">
        <f t="shared" si="513"/>
        <v>24</v>
      </c>
      <c r="EJ262" s="112">
        <f t="shared" si="513"/>
        <v>1663393.4570879997</v>
      </c>
    </row>
    <row r="263" spans="1:140" s="3" customFormat="1" ht="61.5" hidden="1" customHeight="1" x14ac:dyDescent="0.25">
      <c r="A263" s="230"/>
      <c r="B263" s="132">
        <v>181</v>
      </c>
      <c r="C263" s="230" t="s">
        <v>685</v>
      </c>
      <c r="D263" s="231" t="s">
        <v>686</v>
      </c>
      <c r="E263" s="98">
        <v>16026</v>
      </c>
      <c r="F263" s="98">
        <v>16828</v>
      </c>
      <c r="G263" s="229">
        <v>5.03</v>
      </c>
      <c r="H263" s="194">
        <v>8.6999999999999994E-3</v>
      </c>
      <c r="I263" s="151">
        <v>1</v>
      </c>
      <c r="J263" s="152"/>
      <c r="K263" s="161">
        <v>1.4</v>
      </c>
      <c r="L263" s="161">
        <v>1.68</v>
      </c>
      <c r="M263" s="161">
        <v>2.23</v>
      </c>
      <c r="N263" s="162">
        <v>2.57</v>
      </c>
      <c r="O263" s="232"/>
      <c r="P263" s="123">
        <f t="shared" si="514"/>
        <v>0</v>
      </c>
      <c r="Q263" s="233"/>
      <c r="R263" s="123">
        <f t="shared" si="515"/>
        <v>0</v>
      </c>
      <c r="S263" s="234"/>
      <c r="T263" s="123">
        <f t="shared" si="516"/>
        <v>0</v>
      </c>
      <c r="U263" s="232"/>
      <c r="V263" s="123">
        <f t="shared" si="517"/>
        <v>0</v>
      </c>
      <c r="W263" s="232"/>
      <c r="X263" s="123">
        <f t="shared" si="518"/>
        <v>0</v>
      </c>
      <c r="Y263" s="232"/>
      <c r="Z263" s="123">
        <f t="shared" si="519"/>
        <v>0</v>
      </c>
      <c r="AA263" s="234"/>
      <c r="AB263" s="123">
        <f t="shared" si="520"/>
        <v>0</v>
      </c>
      <c r="AC263" s="234"/>
      <c r="AD263" s="123">
        <f t="shared" si="521"/>
        <v>0</v>
      </c>
      <c r="AE263" s="234"/>
      <c r="AF263" s="123">
        <f t="shared" si="522"/>
        <v>0</v>
      </c>
      <c r="AG263" s="234"/>
      <c r="AH263" s="123">
        <f t="shared" si="523"/>
        <v>0</v>
      </c>
      <c r="AI263" s="232"/>
      <c r="AJ263" s="123">
        <f t="shared" si="524"/>
        <v>0</v>
      </c>
      <c r="AK263" s="232"/>
      <c r="AL263" s="123">
        <f t="shared" si="525"/>
        <v>0</v>
      </c>
      <c r="AM263" s="232"/>
      <c r="AN263" s="123">
        <f t="shared" si="526"/>
        <v>0</v>
      </c>
      <c r="AO263" s="232"/>
      <c r="AP263" s="123">
        <f t="shared" si="527"/>
        <v>0</v>
      </c>
      <c r="AQ263" s="232"/>
      <c r="AR263" s="123">
        <f t="shared" si="528"/>
        <v>0</v>
      </c>
      <c r="AS263" s="232"/>
      <c r="AT263" s="123">
        <f t="shared" si="529"/>
        <v>0</v>
      </c>
      <c r="AU263" s="232"/>
      <c r="AV263" s="123">
        <f t="shared" si="530"/>
        <v>0</v>
      </c>
      <c r="AW263" s="232"/>
      <c r="AX263" s="123">
        <f t="shared" si="531"/>
        <v>0</v>
      </c>
      <c r="AY263" s="232"/>
      <c r="AZ263" s="123">
        <f t="shared" si="532"/>
        <v>0</v>
      </c>
      <c r="BA263" s="232"/>
      <c r="BB263" s="123">
        <f t="shared" si="533"/>
        <v>0</v>
      </c>
      <c r="BC263" s="232"/>
      <c r="BD263" s="123">
        <f t="shared" si="534"/>
        <v>0</v>
      </c>
      <c r="BE263" s="232"/>
      <c r="BF263" s="123">
        <f t="shared" si="535"/>
        <v>0</v>
      </c>
      <c r="BG263" s="232"/>
      <c r="BH263" s="123">
        <f t="shared" si="536"/>
        <v>0</v>
      </c>
      <c r="BI263" s="232"/>
      <c r="BJ263" s="123">
        <f t="shared" si="537"/>
        <v>0</v>
      </c>
      <c r="BK263" s="232"/>
      <c r="BL263" s="123">
        <f t="shared" si="538"/>
        <v>0</v>
      </c>
      <c r="BM263" s="232"/>
      <c r="BN263" s="123">
        <f t="shared" si="539"/>
        <v>0</v>
      </c>
      <c r="BO263" s="236"/>
      <c r="BP263" s="123">
        <f t="shared" si="540"/>
        <v>0</v>
      </c>
      <c r="BQ263" s="232"/>
      <c r="BR263" s="123">
        <f t="shared" si="541"/>
        <v>0</v>
      </c>
      <c r="BS263" s="234"/>
      <c r="BT263" s="123">
        <f t="shared" si="542"/>
        <v>0</v>
      </c>
      <c r="BU263" s="104"/>
      <c r="BV263" s="123">
        <f t="shared" si="543"/>
        <v>0</v>
      </c>
      <c r="BW263" s="232"/>
      <c r="BX263" s="123">
        <f t="shared" si="544"/>
        <v>0</v>
      </c>
      <c r="BY263" s="232"/>
      <c r="BZ263" s="123">
        <f t="shared" si="545"/>
        <v>0</v>
      </c>
      <c r="CA263" s="237"/>
      <c r="CB263" s="123">
        <f t="shared" si="546"/>
        <v>0</v>
      </c>
      <c r="CC263" s="234"/>
      <c r="CD263" s="123">
        <f t="shared" si="547"/>
        <v>0</v>
      </c>
      <c r="CE263" s="232"/>
      <c r="CF263" s="123">
        <f t="shared" si="548"/>
        <v>0</v>
      </c>
      <c r="CG263" s="234"/>
      <c r="CH263" s="123">
        <f t="shared" si="549"/>
        <v>0</v>
      </c>
      <c r="CI263" s="234"/>
      <c r="CJ263" s="123">
        <f t="shared" si="550"/>
        <v>0</v>
      </c>
      <c r="CK263" s="234"/>
      <c r="CL263" s="123">
        <f t="shared" si="551"/>
        <v>0</v>
      </c>
      <c r="CM263" s="232"/>
      <c r="CN263" s="123">
        <f t="shared" si="552"/>
        <v>0</v>
      </c>
      <c r="CO263" s="232"/>
      <c r="CP263" s="123">
        <f t="shared" si="553"/>
        <v>0</v>
      </c>
      <c r="CQ263" s="234"/>
      <c r="CR263" s="123">
        <f t="shared" si="554"/>
        <v>0</v>
      </c>
      <c r="CS263" s="232"/>
      <c r="CT263" s="123">
        <f t="shared" si="555"/>
        <v>0</v>
      </c>
      <c r="CU263" s="232"/>
      <c r="CV263" s="123">
        <f t="shared" si="556"/>
        <v>0</v>
      </c>
      <c r="CW263" s="232"/>
      <c r="CX263" s="123">
        <f t="shared" si="557"/>
        <v>0</v>
      </c>
      <c r="CY263" s="232"/>
      <c r="CZ263" s="123">
        <f t="shared" si="558"/>
        <v>0</v>
      </c>
      <c r="DA263" s="232"/>
      <c r="DB263" s="123">
        <f t="shared" si="559"/>
        <v>0</v>
      </c>
      <c r="DC263" s="232"/>
      <c r="DD263" s="123">
        <f t="shared" si="560"/>
        <v>0</v>
      </c>
      <c r="DE263" s="232"/>
      <c r="DF263" s="123">
        <f t="shared" si="561"/>
        <v>0</v>
      </c>
      <c r="DG263" s="232"/>
      <c r="DH263" s="123">
        <f t="shared" si="562"/>
        <v>0</v>
      </c>
      <c r="DI263" s="232"/>
      <c r="DJ263" s="123">
        <f t="shared" si="563"/>
        <v>0</v>
      </c>
      <c r="DK263" s="232"/>
      <c r="DL263" s="123">
        <f t="shared" si="564"/>
        <v>0</v>
      </c>
      <c r="DM263" s="232"/>
      <c r="DN263" s="123">
        <f t="shared" si="565"/>
        <v>0</v>
      </c>
      <c r="DO263" s="232"/>
      <c r="DP263" s="123">
        <f t="shared" si="566"/>
        <v>0</v>
      </c>
      <c r="DQ263" s="232"/>
      <c r="DR263" s="123">
        <f t="shared" si="567"/>
        <v>0</v>
      </c>
      <c r="DS263" s="232"/>
      <c r="DT263" s="234"/>
      <c r="DU263" s="232"/>
      <c r="DV263" s="123">
        <f t="shared" si="568"/>
        <v>0</v>
      </c>
      <c r="DW263" s="232"/>
      <c r="DX263" s="123">
        <f t="shared" si="569"/>
        <v>0</v>
      </c>
      <c r="DY263" s="232"/>
      <c r="DZ263" s="123">
        <f t="shared" si="570"/>
        <v>0</v>
      </c>
      <c r="EA263" s="238"/>
      <c r="EB263" s="123">
        <f t="shared" si="571"/>
        <v>0</v>
      </c>
      <c r="EC263" s="125"/>
      <c r="ED263" s="123">
        <f t="shared" si="572"/>
        <v>0</v>
      </c>
      <c r="EE263" s="125"/>
      <c r="EF263" s="123">
        <f t="shared" si="573"/>
        <v>0</v>
      </c>
      <c r="EG263" s="125"/>
      <c r="EH263" s="123">
        <f t="shared" si="574"/>
        <v>0</v>
      </c>
      <c r="EI263" s="112">
        <f t="shared" si="513"/>
        <v>0</v>
      </c>
      <c r="EJ263" s="112">
        <f t="shared" si="513"/>
        <v>0</v>
      </c>
    </row>
    <row r="264" spans="1:140" s="3" customFormat="1" ht="61.5" hidden="1" customHeight="1" x14ac:dyDescent="0.25">
      <c r="A264" s="230"/>
      <c r="B264" s="132">
        <v>182</v>
      </c>
      <c r="C264" s="230" t="s">
        <v>687</v>
      </c>
      <c r="D264" s="231" t="s">
        <v>688</v>
      </c>
      <c r="E264" s="98">
        <v>16026</v>
      </c>
      <c r="F264" s="98">
        <v>16828</v>
      </c>
      <c r="G264" s="229">
        <v>5.91</v>
      </c>
      <c r="H264" s="194">
        <v>2.2200000000000001E-2</v>
      </c>
      <c r="I264" s="151">
        <v>1</v>
      </c>
      <c r="J264" s="152"/>
      <c r="K264" s="161">
        <v>1.4</v>
      </c>
      <c r="L264" s="161">
        <v>1.68</v>
      </c>
      <c r="M264" s="161">
        <v>2.23</v>
      </c>
      <c r="N264" s="162">
        <v>2.57</v>
      </c>
      <c r="O264" s="232"/>
      <c r="P264" s="123">
        <f t="shared" si="514"/>
        <v>0</v>
      </c>
      <c r="Q264" s="233"/>
      <c r="R264" s="123">
        <f t="shared" si="515"/>
        <v>0</v>
      </c>
      <c r="S264" s="234"/>
      <c r="T264" s="123">
        <f t="shared" si="516"/>
        <v>0</v>
      </c>
      <c r="U264" s="232"/>
      <c r="V264" s="123">
        <f t="shared" si="517"/>
        <v>0</v>
      </c>
      <c r="W264" s="232"/>
      <c r="X264" s="123">
        <f t="shared" si="518"/>
        <v>0</v>
      </c>
      <c r="Y264" s="232"/>
      <c r="Z264" s="123">
        <f t="shared" si="519"/>
        <v>0</v>
      </c>
      <c r="AA264" s="234"/>
      <c r="AB264" s="123">
        <f t="shared" si="520"/>
        <v>0</v>
      </c>
      <c r="AC264" s="234"/>
      <c r="AD264" s="123">
        <f t="shared" si="521"/>
        <v>0</v>
      </c>
      <c r="AE264" s="234"/>
      <c r="AF264" s="123">
        <f t="shared" si="522"/>
        <v>0</v>
      </c>
      <c r="AG264" s="234"/>
      <c r="AH264" s="123">
        <f t="shared" si="523"/>
        <v>0</v>
      </c>
      <c r="AI264" s="232"/>
      <c r="AJ264" s="123">
        <f t="shared" si="524"/>
        <v>0</v>
      </c>
      <c r="AK264" s="232"/>
      <c r="AL264" s="123">
        <f t="shared" si="525"/>
        <v>0</v>
      </c>
      <c r="AM264" s="232"/>
      <c r="AN264" s="123">
        <f t="shared" si="526"/>
        <v>0</v>
      </c>
      <c r="AO264" s="232"/>
      <c r="AP264" s="123">
        <f t="shared" si="527"/>
        <v>0</v>
      </c>
      <c r="AQ264" s="232"/>
      <c r="AR264" s="123">
        <f t="shared" si="528"/>
        <v>0</v>
      </c>
      <c r="AS264" s="232"/>
      <c r="AT264" s="123">
        <f t="shared" si="529"/>
        <v>0</v>
      </c>
      <c r="AU264" s="232"/>
      <c r="AV264" s="123">
        <f t="shared" si="530"/>
        <v>0</v>
      </c>
      <c r="AW264" s="232"/>
      <c r="AX264" s="123">
        <f t="shared" si="531"/>
        <v>0</v>
      </c>
      <c r="AY264" s="232"/>
      <c r="AZ264" s="123">
        <f t="shared" si="532"/>
        <v>0</v>
      </c>
      <c r="BA264" s="232"/>
      <c r="BB264" s="123">
        <f t="shared" si="533"/>
        <v>0</v>
      </c>
      <c r="BC264" s="232"/>
      <c r="BD264" s="123">
        <f t="shared" si="534"/>
        <v>0</v>
      </c>
      <c r="BE264" s="232"/>
      <c r="BF264" s="123">
        <f t="shared" si="535"/>
        <v>0</v>
      </c>
      <c r="BG264" s="232"/>
      <c r="BH264" s="123">
        <f t="shared" si="536"/>
        <v>0</v>
      </c>
      <c r="BI264" s="232"/>
      <c r="BJ264" s="123">
        <f t="shared" si="537"/>
        <v>0</v>
      </c>
      <c r="BK264" s="232"/>
      <c r="BL264" s="123">
        <f t="shared" si="538"/>
        <v>0</v>
      </c>
      <c r="BM264" s="232"/>
      <c r="BN264" s="123">
        <f t="shared" si="539"/>
        <v>0</v>
      </c>
      <c r="BO264" s="236"/>
      <c r="BP264" s="123">
        <f t="shared" si="540"/>
        <v>0</v>
      </c>
      <c r="BQ264" s="232"/>
      <c r="BR264" s="123">
        <f t="shared" si="541"/>
        <v>0</v>
      </c>
      <c r="BS264" s="234"/>
      <c r="BT264" s="123">
        <f t="shared" si="542"/>
        <v>0</v>
      </c>
      <c r="BU264" s="104"/>
      <c r="BV264" s="123">
        <f t="shared" si="543"/>
        <v>0</v>
      </c>
      <c r="BW264" s="232"/>
      <c r="BX264" s="123">
        <f t="shared" si="544"/>
        <v>0</v>
      </c>
      <c r="BY264" s="232"/>
      <c r="BZ264" s="123">
        <f t="shared" si="545"/>
        <v>0</v>
      </c>
      <c r="CA264" s="237"/>
      <c r="CB264" s="123">
        <f t="shared" si="546"/>
        <v>0</v>
      </c>
      <c r="CC264" s="234"/>
      <c r="CD264" s="123">
        <f t="shared" si="547"/>
        <v>0</v>
      </c>
      <c r="CE264" s="232"/>
      <c r="CF264" s="123">
        <f t="shared" si="548"/>
        <v>0</v>
      </c>
      <c r="CG264" s="234"/>
      <c r="CH264" s="123">
        <f t="shared" si="549"/>
        <v>0</v>
      </c>
      <c r="CI264" s="234"/>
      <c r="CJ264" s="123">
        <f t="shared" si="550"/>
        <v>0</v>
      </c>
      <c r="CK264" s="234"/>
      <c r="CL264" s="123">
        <f t="shared" si="551"/>
        <v>0</v>
      </c>
      <c r="CM264" s="232"/>
      <c r="CN264" s="123">
        <f t="shared" si="552"/>
        <v>0</v>
      </c>
      <c r="CO264" s="232"/>
      <c r="CP264" s="123">
        <f t="shared" si="553"/>
        <v>0</v>
      </c>
      <c r="CQ264" s="234"/>
      <c r="CR264" s="123">
        <f t="shared" si="554"/>
        <v>0</v>
      </c>
      <c r="CS264" s="232"/>
      <c r="CT264" s="123">
        <f t="shared" si="555"/>
        <v>0</v>
      </c>
      <c r="CU264" s="232"/>
      <c r="CV264" s="123">
        <f t="shared" si="556"/>
        <v>0</v>
      </c>
      <c r="CW264" s="232"/>
      <c r="CX264" s="123">
        <f t="shared" si="557"/>
        <v>0</v>
      </c>
      <c r="CY264" s="232"/>
      <c r="CZ264" s="123">
        <f t="shared" si="558"/>
        <v>0</v>
      </c>
      <c r="DA264" s="232"/>
      <c r="DB264" s="123">
        <f t="shared" si="559"/>
        <v>0</v>
      </c>
      <c r="DC264" s="232"/>
      <c r="DD264" s="123">
        <f t="shared" si="560"/>
        <v>0</v>
      </c>
      <c r="DE264" s="232"/>
      <c r="DF264" s="123">
        <f t="shared" si="561"/>
        <v>0</v>
      </c>
      <c r="DG264" s="232"/>
      <c r="DH264" s="123">
        <f t="shared" si="562"/>
        <v>0</v>
      </c>
      <c r="DI264" s="232"/>
      <c r="DJ264" s="123">
        <f t="shared" si="563"/>
        <v>0</v>
      </c>
      <c r="DK264" s="232"/>
      <c r="DL264" s="123">
        <f t="shared" si="564"/>
        <v>0</v>
      </c>
      <c r="DM264" s="232"/>
      <c r="DN264" s="123">
        <f t="shared" si="565"/>
        <v>0</v>
      </c>
      <c r="DO264" s="232"/>
      <c r="DP264" s="123">
        <f t="shared" si="566"/>
        <v>0</v>
      </c>
      <c r="DQ264" s="232"/>
      <c r="DR264" s="123">
        <f t="shared" si="567"/>
        <v>0</v>
      </c>
      <c r="DS264" s="232"/>
      <c r="DT264" s="234"/>
      <c r="DU264" s="232"/>
      <c r="DV264" s="123">
        <f t="shared" si="568"/>
        <v>0</v>
      </c>
      <c r="DW264" s="232"/>
      <c r="DX264" s="123">
        <f t="shared" si="569"/>
        <v>0</v>
      </c>
      <c r="DY264" s="232"/>
      <c r="DZ264" s="123">
        <f t="shared" si="570"/>
        <v>0</v>
      </c>
      <c r="EA264" s="238"/>
      <c r="EB264" s="123">
        <f t="shared" si="571"/>
        <v>0</v>
      </c>
      <c r="EC264" s="125"/>
      <c r="ED264" s="123">
        <f t="shared" si="572"/>
        <v>0</v>
      </c>
      <c r="EE264" s="125"/>
      <c r="EF264" s="123">
        <f t="shared" si="573"/>
        <v>0</v>
      </c>
      <c r="EG264" s="125"/>
      <c r="EH264" s="123">
        <f t="shared" si="574"/>
        <v>0</v>
      </c>
      <c r="EI264" s="112">
        <f t="shared" si="513"/>
        <v>0</v>
      </c>
      <c r="EJ264" s="112">
        <f t="shared" si="513"/>
        <v>0</v>
      </c>
    </row>
    <row r="265" spans="1:140" s="3" customFormat="1" ht="61.5" hidden="1" customHeight="1" x14ac:dyDescent="0.25">
      <c r="A265" s="230"/>
      <c r="B265" s="132">
        <v>183</v>
      </c>
      <c r="C265" s="230" t="s">
        <v>689</v>
      </c>
      <c r="D265" s="231" t="s">
        <v>690</v>
      </c>
      <c r="E265" s="98">
        <v>16026</v>
      </c>
      <c r="F265" s="98">
        <v>16828</v>
      </c>
      <c r="G265" s="229">
        <v>6.88</v>
      </c>
      <c r="H265" s="194">
        <v>9.4000000000000004E-3</v>
      </c>
      <c r="I265" s="151">
        <v>1</v>
      </c>
      <c r="J265" s="152"/>
      <c r="K265" s="161">
        <v>1.4</v>
      </c>
      <c r="L265" s="161">
        <v>1.68</v>
      </c>
      <c r="M265" s="161">
        <v>2.23</v>
      </c>
      <c r="N265" s="162">
        <v>2.57</v>
      </c>
      <c r="O265" s="232"/>
      <c r="P265" s="123">
        <f t="shared" si="514"/>
        <v>0</v>
      </c>
      <c r="Q265" s="233"/>
      <c r="R265" s="123">
        <f t="shared" si="515"/>
        <v>0</v>
      </c>
      <c r="S265" s="234"/>
      <c r="T265" s="123">
        <f t="shared" si="516"/>
        <v>0</v>
      </c>
      <c r="U265" s="232"/>
      <c r="V265" s="123">
        <f t="shared" si="517"/>
        <v>0</v>
      </c>
      <c r="W265" s="232"/>
      <c r="X265" s="123">
        <f t="shared" si="518"/>
        <v>0</v>
      </c>
      <c r="Y265" s="232"/>
      <c r="Z265" s="123">
        <f t="shared" si="519"/>
        <v>0</v>
      </c>
      <c r="AA265" s="234"/>
      <c r="AB265" s="123">
        <f t="shared" si="520"/>
        <v>0</v>
      </c>
      <c r="AC265" s="234"/>
      <c r="AD265" s="123">
        <f t="shared" si="521"/>
        <v>0</v>
      </c>
      <c r="AE265" s="234"/>
      <c r="AF265" s="123">
        <f t="shared" si="522"/>
        <v>0</v>
      </c>
      <c r="AG265" s="234"/>
      <c r="AH265" s="123">
        <f t="shared" si="523"/>
        <v>0</v>
      </c>
      <c r="AI265" s="232"/>
      <c r="AJ265" s="123">
        <f t="shared" si="524"/>
        <v>0</v>
      </c>
      <c r="AK265" s="232"/>
      <c r="AL265" s="123">
        <f t="shared" si="525"/>
        <v>0</v>
      </c>
      <c r="AM265" s="232"/>
      <c r="AN265" s="123">
        <f t="shared" si="526"/>
        <v>0</v>
      </c>
      <c r="AO265" s="232"/>
      <c r="AP265" s="123">
        <f t="shared" si="527"/>
        <v>0</v>
      </c>
      <c r="AQ265" s="232"/>
      <c r="AR265" s="123">
        <f t="shared" si="528"/>
        <v>0</v>
      </c>
      <c r="AS265" s="232"/>
      <c r="AT265" s="123">
        <f t="shared" si="529"/>
        <v>0</v>
      </c>
      <c r="AU265" s="232"/>
      <c r="AV265" s="123">
        <f t="shared" si="530"/>
        <v>0</v>
      </c>
      <c r="AW265" s="232"/>
      <c r="AX265" s="123">
        <f t="shared" si="531"/>
        <v>0</v>
      </c>
      <c r="AY265" s="232"/>
      <c r="AZ265" s="123">
        <f t="shared" si="532"/>
        <v>0</v>
      </c>
      <c r="BA265" s="232"/>
      <c r="BB265" s="123">
        <f t="shared" si="533"/>
        <v>0</v>
      </c>
      <c r="BC265" s="232"/>
      <c r="BD265" s="123">
        <f t="shared" si="534"/>
        <v>0</v>
      </c>
      <c r="BE265" s="232"/>
      <c r="BF265" s="123">
        <f t="shared" si="535"/>
        <v>0</v>
      </c>
      <c r="BG265" s="232"/>
      <c r="BH265" s="123">
        <f t="shared" si="536"/>
        <v>0</v>
      </c>
      <c r="BI265" s="232"/>
      <c r="BJ265" s="123">
        <f t="shared" si="537"/>
        <v>0</v>
      </c>
      <c r="BK265" s="232"/>
      <c r="BL265" s="123">
        <f t="shared" si="538"/>
        <v>0</v>
      </c>
      <c r="BM265" s="232"/>
      <c r="BN265" s="123">
        <f t="shared" si="539"/>
        <v>0</v>
      </c>
      <c r="BO265" s="236"/>
      <c r="BP265" s="123">
        <f t="shared" si="540"/>
        <v>0</v>
      </c>
      <c r="BQ265" s="232"/>
      <c r="BR265" s="123">
        <f t="shared" si="541"/>
        <v>0</v>
      </c>
      <c r="BS265" s="234"/>
      <c r="BT265" s="123">
        <f t="shared" si="542"/>
        <v>0</v>
      </c>
      <c r="BU265" s="104"/>
      <c r="BV265" s="123">
        <f t="shared" si="543"/>
        <v>0</v>
      </c>
      <c r="BW265" s="232"/>
      <c r="BX265" s="123">
        <f t="shared" si="544"/>
        <v>0</v>
      </c>
      <c r="BY265" s="232"/>
      <c r="BZ265" s="123">
        <f t="shared" si="545"/>
        <v>0</v>
      </c>
      <c r="CA265" s="237"/>
      <c r="CB265" s="123">
        <f t="shared" si="546"/>
        <v>0</v>
      </c>
      <c r="CC265" s="234"/>
      <c r="CD265" s="123">
        <f t="shared" si="547"/>
        <v>0</v>
      </c>
      <c r="CE265" s="232"/>
      <c r="CF265" s="123">
        <f t="shared" si="548"/>
        <v>0</v>
      </c>
      <c r="CG265" s="234"/>
      <c r="CH265" s="123">
        <f t="shared" si="549"/>
        <v>0</v>
      </c>
      <c r="CI265" s="234"/>
      <c r="CJ265" s="123">
        <f t="shared" si="550"/>
        <v>0</v>
      </c>
      <c r="CK265" s="234"/>
      <c r="CL265" s="123">
        <f t="shared" si="551"/>
        <v>0</v>
      </c>
      <c r="CM265" s="232"/>
      <c r="CN265" s="123">
        <f t="shared" si="552"/>
        <v>0</v>
      </c>
      <c r="CO265" s="232"/>
      <c r="CP265" s="123">
        <f t="shared" si="553"/>
        <v>0</v>
      </c>
      <c r="CQ265" s="234"/>
      <c r="CR265" s="123">
        <f t="shared" si="554"/>
        <v>0</v>
      </c>
      <c r="CS265" s="232"/>
      <c r="CT265" s="123">
        <f t="shared" si="555"/>
        <v>0</v>
      </c>
      <c r="CU265" s="232"/>
      <c r="CV265" s="123">
        <f t="shared" si="556"/>
        <v>0</v>
      </c>
      <c r="CW265" s="232"/>
      <c r="CX265" s="123">
        <f t="shared" si="557"/>
        <v>0</v>
      </c>
      <c r="CY265" s="232"/>
      <c r="CZ265" s="123">
        <f t="shared" si="558"/>
        <v>0</v>
      </c>
      <c r="DA265" s="232"/>
      <c r="DB265" s="123">
        <f t="shared" si="559"/>
        <v>0</v>
      </c>
      <c r="DC265" s="232"/>
      <c r="DD265" s="123">
        <f t="shared" si="560"/>
        <v>0</v>
      </c>
      <c r="DE265" s="232"/>
      <c r="DF265" s="123">
        <f t="shared" si="561"/>
        <v>0</v>
      </c>
      <c r="DG265" s="232"/>
      <c r="DH265" s="123">
        <f t="shared" si="562"/>
        <v>0</v>
      </c>
      <c r="DI265" s="232"/>
      <c r="DJ265" s="123">
        <f t="shared" si="563"/>
        <v>0</v>
      </c>
      <c r="DK265" s="232"/>
      <c r="DL265" s="123">
        <f t="shared" si="564"/>
        <v>0</v>
      </c>
      <c r="DM265" s="232"/>
      <c r="DN265" s="123">
        <f t="shared" si="565"/>
        <v>0</v>
      </c>
      <c r="DO265" s="232"/>
      <c r="DP265" s="123">
        <f t="shared" si="566"/>
        <v>0</v>
      </c>
      <c r="DQ265" s="232"/>
      <c r="DR265" s="123">
        <f t="shared" si="567"/>
        <v>0</v>
      </c>
      <c r="DS265" s="232"/>
      <c r="DT265" s="234"/>
      <c r="DU265" s="232"/>
      <c r="DV265" s="123">
        <f t="shared" si="568"/>
        <v>0</v>
      </c>
      <c r="DW265" s="232"/>
      <c r="DX265" s="123">
        <f t="shared" si="569"/>
        <v>0</v>
      </c>
      <c r="DY265" s="232"/>
      <c r="DZ265" s="123">
        <f t="shared" si="570"/>
        <v>0</v>
      </c>
      <c r="EA265" s="238"/>
      <c r="EB265" s="123">
        <f t="shared" si="571"/>
        <v>0</v>
      </c>
      <c r="EC265" s="125"/>
      <c r="ED265" s="123">
        <f t="shared" si="572"/>
        <v>0</v>
      </c>
      <c r="EE265" s="125"/>
      <c r="EF265" s="123">
        <f t="shared" si="573"/>
        <v>0</v>
      </c>
      <c r="EG265" s="125"/>
      <c r="EH265" s="123">
        <f t="shared" si="574"/>
        <v>0</v>
      </c>
      <c r="EI265" s="112">
        <f t="shared" si="513"/>
        <v>0</v>
      </c>
      <c r="EJ265" s="112">
        <f t="shared" si="513"/>
        <v>0</v>
      </c>
    </row>
    <row r="266" spans="1:140" s="3" customFormat="1" ht="61.5" customHeight="1" x14ac:dyDescent="0.25">
      <c r="A266" s="230"/>
      <c r="B266" s="132">
        <v>184</v>
      </c>
      <c r="C266" s="230" t="s">
        <v>691</v>
      </c>
      <c r="D266" s="231" t="s">
        <v>692</v>
      </c>
      <c r="E266" s="98">
        <v>16026</v>
      </c>
      <c r="F266" s="98">
        <v>16828</v>
      </c>
      <c r="G266" s="229">
        <v>8.51</v>
      </c>
      <c r="H266" s="194">
        <v>3.5999999999999999E-3</v>
      </c>
      <c r="I266" s="151">
        <v>1</v>
      </c>
      <c r="J266" s="152"/>
      <c r="K266" s="161">
        <v>1.4</v>
      </c>
      <c r="L266" s="161">
        <v>1.68</v>
      </c>
      <c r="M266" s="161">
        <v>2.23</v>
      </c>
      <c r="N266" s="162">
        <v>2.57</v>
      </c>
      <c r="O266" s="232"/>
      <c r="P266" s="123">
        <f t="shared" si="514"/>
        <v>0</v>
      </c>
      <c r="Q266" s="233"/>
      <c r="R266" s="123">
        <f t="shared" si="515"/>
        <v>0</v>
      </c>
      <c r="S266" s="234"/>
      <c r="T266" s="123">
        <f t="shared" si="516"/>
        <v>0</v>
      </c>
      <c r="U266" s="232"/>
      <c r="V266" s="123">
        <f t="shared" si="517"/>
        <v>0</v>
      </c>
      <c r="W266" s="232"/>
      <c r="X266" s="123">
        <f t="shared" si="518"/>
        <v>0</v>
      </c>
      <c r="Y266" s="232"/>
      <c r="Z266" s="123">
        <f t="shared" si="519"/>
        <v>0</v>
      </c>
      <c r="AA266" s="234"/>
      <c r="AB266" s="123">
        <f t="shared" si="520"/>
        <v>0</v>
      </c>
      <c r="AC266" s="234"/>
      <c r="AD266" s="123">
        <f t="shared" si="521"/>
        <v>0</v>
      </c>
      <c r="AE266" s="234"/>
      <c r="AF266" s="123">
        <f t="shared" si="522"/>
        <v>0</v>
      </c>
      <c r="AG266" s="234"/>
      <c r="AH266" s="123">
        <f t="shared" si="523"/>
        <v>0</v>
      </c>
      <c r="AI266" s="232"/>
      <c r="AJ266" s="123">
        <f t="shared" si="524"/>
        <v>0</v>
      </c>
      <c r="AK266" s="232"/>
      <c r="AL266" s="123">
        <f t="shared" si="525"/>
        <v>0</v>
      </c>
      <c r="AM266" s="232"/>
      <c r="AN266" s="123">
        <f t="shared" si="526"/>
        <v>0</v>
      </c>
      <c r="AO266" s="232"/>
      <c r="AP266" s="123">
        <f t="shared" si="527"/>
        <v>0</v>
      </c>
      <c r="AQ266" s="232"/>
      <c r="AR266" s="123">
        <f t="shared" si="528"/>
        <v>0</v>
      </c>
      <c r="AS266" s="235"/>
      <c r="AT266" s="123">
        <f t="shared" si="529"/>
        <v>0</v>
      </c>
      <c r="AU266" s="232">
        <v>8</v>
      </c>
      <c r="AV266" s="123">
        <f t="shared" si="530"/>
        <v>1138186.8456405331</v>
      </c>
      <c r="AW266" s="232"/>
      <c r="AX266" s="123">
        <f t="shared" si="531"/>
        <v>0</v>
      </c>
      <c r="AY266" s="232"/>
      <c r="AZ266" s="123">
        <f t="shared" si="532"/>
        <v>0</v>
      </c>
      <c r="BA266" s="232"/>
      <c r="BB266" s="123">
        <f t="shared" si="533"/>
        <v>0</v>
      </c>
      <c r="BC266" s="232"/>
      <c r="BD266" s="123">
        <f t="shared" si="534"/>
        <v>0</v>
      </c>
      <c r="BE266" s="232"/>
      <c r="BF266" s="123">
        <f t="shared" si="535"/>
        <v>0</v>
      </c>
      <c r="BG266" s="232"/>
      <c r="BH266" s="123">
        <f t="shared" si="536"/>
        <v>0</v>
      </c>
      <c r="BI266" s="232"/>
      <c r="BJ266" s="123">
        <f t="shared" si="537"/>
        <v>0</v>
      </c>
      <c r="BK266" s="232"/>
      <c r="BL266" s="123">
        <f t="shared" si="538"/>
        <v>0</v>
      </c>
      <c r="BM266" s="232"/>
      <c r="BN266" s="123">
        <f t="shared" si="539"/>
        <v>0</v>
      </c>
      <c r="BO266" s="236"/>
      <c r="BP266" s="123">
        <f t="shared" si="540"/>
        <v>0</v>
      </c>
      <c r="BQ266" s="232"/>
      <c r="BR266" s="123">
        <f t="shared" si="541"/>
        <v>0</v>
      </c>
      <c r="BS266" s="234"/>
      <c r="BT266" s="123">
        <f t="shared" si="542"/>
        <v>0</v>
      </c>
      <c r="BU266" s="104"/>
      <c r="BV266" s="123">
        <f t="shared" si="543"/>
        <v>0</v>
      </c>
      <c r="BW266" s="232"/>
      <c r="BX266" s="123">
        <f t="shared" si="544"/>
        <v>0</v>
      </c>
      <c r="BY266" s="232"/>
      <c r="BZ266" s="123">
        <f t="shared" si="545"/>
        <v>0</v>
      </c>
      <c r="CA266" s="237"/>
      <c r="CB266" s="123">
        <f t="shared" si="546"/>
        <v>0</v>
      </c>
      <c r="CC266" s="234"/>
      <c r="CD266" s="123">
        <f t="shared" si="547"/>
        <v>0</v>
      </c>
      <c r="CE266" s="232"/>
      <c r="CF266" s="123">
        <f t="shared" si="548"/>
        <v>0</v>
      </c>
      <c r="CG266" s="234"/>
      <c r="CH266" s="123">
        <f t="shared" si="549"/>
        <v>0</v>
      </c>
      <c r="CI266" s="234"/>
      <c r="CJ266" s="123">
        <f t="shared" si="550"/>
        <v>0</v>
      </c>
      <c r="CK266" s="234"/>
      <c r="CL266" s="123">
        <f t="shared" si="551"/>
        <v>0</v>
      </c>
      <c r="CM266" s="232"/>
      <c r="CN266" s="123">
        <f t="shared" si="552"/>
        <v>0</v>
      </c>
      <c r="CO266" s="232"/>
      <c r="CP266" s="123">
        <f t="shared" si="553"/>
        <v>0</v>
      </c>
      <c r="CQ266" s="234"/>
      <c r="CR266" s="123">
        <f t="shared" si="554"/>
        <v>0</v>
      </c>
      <c r="CS266" s="232"/>
      <c r="CT266" s="123">
        <f t="shared" si="555"/>
        <v>0</v>
      </c>
      <c r="CU266" s="232"/>
      <c r="CV266" s="123">
        <f t="shared" si="556"/>
        <v>0</v>
      </c>
      <c r="CW266" s="232"/>
      <c r="CX266" s="123">
        <f t="shared" si="557"/>
        <v>0</v>
      </c>
      <c r="CY266" s="232"/>
      <c r="CZ266" s="123">
        <f t="shared" si="558"/>
        <v>0</v>
      </c>
      <c r="DA266" s="232"/>
      <c r="DB266" s="123">
        <f t="shared" si="559"/>
        <v>0</v>
      </c>
      <c r="DC266" s="232"/>
      <c r="DD266" s="123">
        <f t="shared" si="560"/>
        <v>0</v>
      </c>
      <c r="DE266" s="232"/>
      <c r="DF266" s="123">
        <f t="shared" si="561"/>
        <v>0</v>
      </c>
      <c r="DG266" s="232"/>
      <c r="DH266" s="123">
        <f t="shared" si="562"/>
        <v>0</v>
      </c>
      <c r="DI266" s="232"/>
      <c r="DJ266" s="123">
        <f t="shared" si="563"/>
        <v>0</v>
      </c>
      <c r="DK266" s="232"/>
      <c r="DL266" s="123">
        <f t="shared" si="564"/>
        <v>0</v>
      </c>
      <c r="DM266" s="232"/>
      <c r="DN266" s="123">
        <f t="shared" si="565"/>
        <v>0</v>
      </c>
      <c r="DO266" s="232"/>
      <c r="DP266" s="123">
        <f t="shared" si="566"/>
        <v>0</v>
      </c>
      <c r="DQ266" s="232"/>
      <c r="DR266" s="123">
        <f t="shared" si="567"/>
        <v>0</v>
      </c>
      <c r="DS266" s="232"/>
      <c r="DT266" s="234"/>
      <c r="DU266" s="232"/>
      <c r="DV266" s="123">
        <f t="shared" si="568"/>
        <v>0</v>
      </c>
      <c r="DW266" s="232"/>
      <c r="DX266" s="123">
        <f t="shared" si="569"/>
        <v>0</v>
      </c>
      <c r="DY266" s="232"/>
      <c r="DZ266" s="123">
        <f t="shared" si="570"/>
        <v>0</v>
      </c>
      <c r="EA266" s="238"/>
      <c r="EB266" s="123">
        <f t="shared" si="571"/>
        <v>0</v>
      </c>
      <c r="EC266" s="125"/>
      <c r="ED266" s="123">
        <f t="shared" si="572"/>
        <v>0</v>
      </c>
      <c r="EE266" s="125"/>
      <c r="EF266" s="123">
        <f t="shared" si="573"/>
        <v>0</v>
      </c>
      <c r="EG266" s="125"/>
      <c r="EH266" s="123">
        <f t="shared" si="574"/>
        <v>0</v>
      </c>
      <c r="EI266" s="112">
        <f t="shared" si="513"/>
        <v>8</v>
      </c>
      <c r="EJ266" s="112">
        <f t="shared" si="513"/>
        <v>1138186.8456405331</v>
      </c>
    </row>
    <row r="267" spans="1:140" s="3" customFormat="1" ht="61.5" hidden="1" customHeight="1" x14ac:dyDescent="0.25">
      <c r="A267" s="230"/>
      <c r="B267" s="132">
        <v>185</v>
      </c>
      <c r="C267" s="230" t="s">
        <v>693</v>
      </c>
      <c r="D267" s="231" t="s">
        <v>694</v>
      </c>
      <c r="E267" s="98">
        <v>16026</v>
      </c>
      <c r="F267" s="98">
        <v>16828</v>
      </c>
      <c r="G267" s="229">
        <v>10.34</v>
      </c>
      <c r="H267" s="194">
        <v>7.1999999999999998E-3</v>
      </c>
      <c r="I267" s="151">
        <v>1</v>
      </c>
      <c r="J267" s="152"/>
      <c r="K267" s="161">
        <v>1.4</v>
      </c>
      <c r="L267" s="161">
        <v>1.68</v>
      </c>
      <c r="M267" s="161">
        <v>2.23</v>
      </c>
      <c r="N267" s="162">
        <v>2.57</v>
      </c>
      <c r="O267" s="232"/>
      <c r="P267" s="123">
        <f t="shared" si="514"/>
        <v>0</v>
      </c>
      <c r="Q267" s="233"/>
      <c r="R267" s="123">
        <f t="shared" si="515"/>
        <v>0</v>
      </c>
      <c r="S267" s="234"/>
      <c r="T267" s="123">
        <f t="shared" si="516"/>
        <v>0</v>
      </c>
      <c r="U267" s="232"/>
      <c r="V267" s="123">
        <f t="shared" si="517"/>
        <v>0</v>
      </c>
      <c r="W267" s="232"/>
      <c r="X267" s="123">
        <f t="shared" si="518"/>
        <v>0</v>
      </c>
      <c r="Y267" s="232"/>
      <c r="Z267" s="123">
        <f t="shared" si="519"/>
        <v>0</v>
      </c>
      <c r="AA267" s="234"/>
      <c r="AB267" s="123">
        <f t="shared" si="520"/>
        <v>0</v>
      </c>
      <c r="AC267" s="234"/>
      <c r="AD267" s="123">
        <f t="shared" si="521"/>
        <v>0</v>
      </c>
      <c r="AE267" s="234"/>
      <c r="AF267" s="123">
        <f t="shared" si="522"/>
        <v>0</v>
      </c>
      <c r="AG267" s="234"/>
      <c r="AH267" s="123">
        <f t="shared" si="523"/>
        <v>0</v>
      </c>
      <c r="AI267" s="232"/>
      <c r="AJ267" s="123">
        <f t="shared" si="524"/>
        <v>0</v>
      </c>
      <c r="AK267" s="232"/>
      <c r="AL267" s="123">
        <f t="shared" si="525"/>
        <v>0</v>
      </c>
      <c r="AM267" s="232"/>
      <c r="AN267" s="123">
        <f t="shared" si="526"/>
        <v>0</v>
      </c>
      <c r="AO267" s="232"/>
      <c r="AP267" s="123">
        <f t="shared" si="527"/>
        <v>0</v>
      </c>
      <c r="AQ267" s="232"/>
      <c r="AR267" s="123">
        <f t="shared" si="528"/>
        <v>0</v>
      </c>
      <c r="AS267" s="232"/>
      <c r="AT267" s="123">
        <f t="shared" si="529"/>
        <v>0</v>
      </c>
      <c r="AU267" s="232"/>
      <c r="AV267" s="123">
        <f t="shared" si="530"/>
        <v>0</v>
      </c>
      <c r="AW267" s="232"/>
      <c r="AX267" s="123">
        <f t="shared" si="531"/>
        <v>0</v>
      </c>
      <c r="AY267" s="232"/>
      <c r="AZ267" s="123">
        <f t="shared" si="532"/>
        <v>0</v>
      </c>
      <c r="BA267" s="232"/>
      <c r="BB267" s="123">
        <f t="shared" si="533"/>
        <v>0</v>
      </c>
      <c r="BC267" s="232"/>
      <c r="BD267" s="123">
        <f t="shared" si="534"/>
        <v>0</v>
      </c>
      <c r="BE267" s="232"/>
      <c r="BF267" s="123">
        <f t="shared" si="535"/>
        <v>0</v>
      </c>
      <c r="BG267" s="232"/>
      <c r="BH267" s="123">
        <f t="shared" si="536"/>
        <v>0</v>
      </c>
      <c r="BI267" s="232"/>
      <c r="BJ267" s="123">
        <f t="shared" si="537"/>
        <v>0</v>
      </c>
      <c r="BK267" s="232"/>
      <c r="BL267" s="123">
        <f t="shared" si="538"/>
        <v>0</v>
      </c>
      <c r="BM267" s="232"/>
      <c r="BN267" s="123">
        <f t="shared" si="539"/>
        <v>0</v>
      </c>
      <c r="BO267" s="236"/>
      <c r="BP267" s="123">
        <f t="shared" si="540"/>
        <v>0</v>
      </c>
      <c r="BQ267" s="232"/>
      <c r="BR267" s="123">
        <f t="shared" si="541"/>
        <v>0</v>
      </c>
      <c r="BS267" s="234"/>
      <c r="BT267" s="123">
        <f t="shared" si="542"/>
        <v>0</v>
      </c>
      <c r="BU267" s="104"/>
      <c r="BV267" s="123">
        <f t="shared" si="543"/>
        <v>0</v>
      </c>
      <c r="BW267" s="232"/>
      <c r="BX267" s="123">
        <f t="shared" si="544"/>
        <v>0</v>
      </c>
      <c r="BY267" s="232"/>
      <c r="BZ267" s="123">
        <f t="shared" si="545"/>
        <v>0</v>
      </c>
      <c r="CA267" s="237"/>
      <c r="CB267" s="123">
        <f t="shared" si="546"/>
        <v>0</v>
      </c>
      <c r="CC267" s="234"/>
      <c r="CD267" s="123">
        <f t="shared" si="547"/>
        <v>0</v>
      </c>
      <c r="CE267" s="232"/>
      <c r="CF267" s="123">
        <f t="shared" si="548"/>
        <v>0</v>
      </c>
      <c r="CG267" s="234"/>
      <c r="CH267" s="123">
        <f t="shared" si="549"/>
        <v>0</v>
      </c>
      <c r="CI267" s="234"/>
      <c r="CJ267" s="123">
        <f t="shared" si="550"/>
        <v>0</v>
      </c>
      <c r="CK267" s="234"/>
      <c r="CL267" s="123">
        <f t="shared" si="551"/>
        <v>0</v>
      </c>
      <c r="CM267" s="232"/>
      <c r="CN267" s="123">
        <f t="shared" si="552"/>
        <v>0</v>
      </c>
      <c r="CO267" s="232"/>
      <c r="CP267" s="123">
        <f t="shared" si="553"/>
        <v>0</v>
      </c>
      <c r="CQ267" s="234"/>
      <c r="CR267" s="123">
        <f t="shared" si="554"/>
        <v>0</v>
      </c>
      <c r="CS267" s="232"/>
      <c r="CT267" s="123">
        <f t="shared" si="555"/>
        <v>0</v>
      </c>
      <c r="CU267" s="232"/>
      <c r="CV267" s="123">
        <f t="shared" si="556"/>
        <v>0</v>
      </c>
      <c r="CW267" s="232"/>
      <c r="CX267" s="123">
        <f t="shared" si="557"/>
        <v>0</v>
      </c>
      <c r="CY267" s="232"/>
      <c r="CZ267" s="123">
        <f t="shared" si="558"/>
        <v>0</v>
      </c>
      <c r="DA267" s="232"/>
      <c r="DB267" s="123">
        <f t="shared" si="559"/>
        <v>0</v>
      </c>
      <c r="DC267" s="232"/>
      <c r="DD267" s="123">
        <f t="shared" si="560"/>
        <v>0</v>
      </c>
      <c r="DE267" s="232"/>
      <c r="DF267" s="123">
        <f t="shared" si="561"/>
        <v>0</v>
      </c>
      <c r="DG267" s="232"/>
      <c r="DH267" s="123">
        <f t="shared" si="562"/>
        <v>0</v>
      </c>
      <c r="DI267" s="232"/>
      <c r="DJ267" s="123">
        <f t="shared" si="563"/>
        <v>0</v>
      </c>
      <c r="DK267" s="232"/>
      <c r="DL267" s="123">
        <f t="shared" si="564"/>
        <v>0</v>
      </c>
      <c r="DM267" s="232"/>
      <c r="DN267" s="123">
        <f t="shared" si="565"/>
        <v>0</v>
      </c>
      <c r="DO267" s="232"/>
      <c r="DP267" s="123">
        <f t="shared" si="566"/>
        <v>0</v>
      </c>
      <c r="DQ267" s="232"/>
      <c r="DR267" s="123">
        <f t="shared" si="567"/>
        <v>0</v>
      </c>
      <c r="DS267" s="232"/>
      <c r="DT267" s="234"/>
      <c r="DU267" s="232"/>
      <c r="DV267" s="123">
        <f t="shared" si="568"/>
        <v>0</v>
      </c>
      <c r="DW267" s="232"/>
      <c r="DX267" s="123">
        <f t="shared" si="569"/>
        <v>0</v>
      </c>
      <c r="DY267" s="232"/>
      <c r="DZ267" s="123">
        <f t="shared" si="570"/>
        <v>0</v>
      </c>
      <c r="EA267" s="238"/>
      <c r="EB267" s="123">
        <f t="shared" si="571"/>
        <v>0</v>
      </c>
      <c r="EC267" s="125"/>
      <c r="ED267" s="123">
        <f t="shared" si="572"/>
        <v>0</v>
      </c>
      <c r="EE267" s="125"/>
      <c r="EF267" s="123">
        <f t="shared" si="573"/>
        <v>0</v>
      </c>
      <c r="EG267" s="125"/>
      <c r="EH267" s="123">
        <f t="shared" si="574"/>
        <v>0</v>
      </c>
      <c r="EI267" s="112">
        <f t="shared" si="513"/>
        <v>0</v>
      </c>
      <c r="EJ267" s="112">
        <f t="shared" si="513"/>
        <v>0</v>
      </c>
    </row>
    <row r="268" spans="1:140" s="3" customFormat="1" ht="61.5" hidden="1" customHeight="1" x14ac:dyDescent="0.25">
      <c r="A268" s="230"/>
      <c r="B268" s="132">
        <v>186</v>
      </c>
      <c r="C268" s="230" t="s">
        <v>695</v>
      </c>
      <c r="D268" s="231" t="s">
        <v>696</v>
      </c>
      <c r="E268" s="98">
        <v>16026</v>
      </c>
      <c r="F268" s="98">
        <v>16828</v>
      </c>
      <c r="G268" s="229">
        <v>13.16</v>
      </c>
      <c r="H268" s="194">
        <v>3.8999999999999998E-3</v>
      </c>
      <c r="I268" s="151">
        <v>1</v>
      </c>
      <c r="J268" s="152"/>
      <c r="K268" s="161">
        <v>1.4</v>
      </c>
      <c r="L268" s="161">
        <v>1.68</v>
      </c>
      <c r="M268" s="161">
        <v>2.23</v>
      </c>
      <c r="N268" s="162">
        <v>2.57</v>
      </c>
      <c r="O268" s="232"/>
      <c r="P268" s="123">
        <f t="shared" si="514"/>
        <v>0</v>
      </c>
      <c r="Q268" s="233"/>
      <c r="R268" s="123">
        <f t="shared" si="515"/>
        <v>0</v>
      </c>
      <c r="S268" s="234"/>
      <c r="T268" s="123">
        <f t="shared" si="516"/>
        <v>0</v>
      </c>
      <c r="U268" s="232"/>
      <c r="V268" s="123">
        <f t="shared" si="517"/>
        <v>0</v>
      </c>
      <c r="W268" s="232"/>
      <c r="X268" s="123">
        <f t="shared" si="518"/>
        <v>0</v>
      </c>
      <c r="Y268" s="232"/>
      <c r="Z268" s="123">
        <f t="shared" si="519"/>
        <v>0</v>
      </c>
      <c r="AA268" s="234"/>
      <c r="AB268" s="123">
        <f t="shared" si="520"/>
        <v>0</v>
      </c>
      <c r="AC268" s="234"/>
      <c r="AD268" s="123">
        <f t="shared" si="521"/>
        <v>0</v>
      </c>
      <c r="AE268" s="234"/>
      <c r="AF268" s="123">
        <f t="shared" si="522"/>
        <v>0</v>
      </c>
      <c r="AG268" s="234"/>
      <c r="AH268" s="123">
        <f t="shared" si="523"/>
        <v>0</v>
      </c>
      <c r="AI268" s="232"/>
      <c r="AJ268" s="123">
        <f t="shared" si="524"/>
        <v>0</v>
      </c>
      <c r="AK268" s="232"/>
      <c r="AL268" s="123">
        <f t="shared" si="525"/>
        <v>0</v>
      </c>
      <c r="AM268" s="232"/>
      <c r="AN268" s="123">
        <f t="shared" si="526"/>
        <v>0</v>
      </c>
      <c r="AO268" s="232"/>
      <c r="AP268" s="123">
        <f t="shared" si="527"/>
        <v>0</v>
      </c>
      <c r="AQ268" s="232"/>
      <c r="AR268" s="123">
        <f t="shared" si="528"/>
        <v>0</v>
      </c>
      <c r="AS268" s="232"/>
      <c r="AT268" s="123">
        <f>(AS268/12*2*$E268*$G268*((1-$H268)+$H268*$K268*$I268*AT$10))+(AS268/12*10*$F268*$G268*((1-$H268)+$H268*$K268*$I268*AT$10))</f>
        <v>0</v>
      </c>
      <c r="AU268" s="232"/>
      <c r="AV268" s="123">
        <f t="shared" si="530"/>
        <v>0</v>
      </c>
      <c r="AW268" s="232"/>
      <c r="AX268" s="123">
        <f t="shared" si="531"/>
        <v>0</v>
      </c>
      <c r="AY268" s="232"/>
      <c r="AZ268" s="123">
        <f t="shared" si="532"/>
        <v>0</v>
      </c>
      <c r="BA268" s="232"/>
      <c r="BB268" s="123">
        <f t="shared" si="533"/>
        <v>0</v>
      </c>
      <c r="BC268" s="232"/>
      <c r="BD268" s="123">
        <f t="shared" si="534"/>
        <v>0</v>
      </c>
      <c r="BE268" s="232"/>
      <c r="BF268" s="123">
        <f t="shared" si="535"/>
        <v>0</v>
      </c>
      <c r="BG268" s="232"/>
      <c r="BH268" s="123">
        <f t="shared" si="536"/>
        <v>0</v>
      </c>
      <c r="BI268" s="232"/>
      <c r="BJ268" s="123">
        <f t="shared" si="537"/>
        <v>0</v>
      </c>
      <c r="BK268" s="232"/>
      <c r="BL268" s="123">
        <f t="shared" si="538"/>
        <v>0</v>
      </c>
      <c r="BM268" s="232"/>
      <c r="BN268" s="123">
        <f t="shared" si="539"/>
        <v>0</v>
      </c>
      <c r="BO268" s="236"/>
      <c r="BP268" s="123">
        <f t="shared" si="540"/>
        <v>0</v>
      </c>
      <c r="BQ268" s="232"/>
      <c r="BR268" s="123">
        <f t="shared" si="541"/>
        <v>0</v>
      </c>
      <c r="BS268" s="234"/>
      <c r="BT268" s="123">
        <f t="shared" si="542"/>
        <v>0</v>
      </c>
      <c r="BU268" s="104"/>
      <c r="BV268" s="123">
        <f t="shared" si="543"/>
        <v>0</v>
      </c>
      <c r="BW268" s="232"/>
      <c r="BX268" s="123">
        <f t="shared" si="544"/>
        <v>0</v>
      </c>
      <c r="BY268" s="232"/>
      <c r="BZ268" s="123">
        <f t="shared" si="545"/>
        <v>0</v>
      </c>
      <c r="CA268" s="237"/>
      <c r="CB268" s="123">
        <f t="shared" si="546"/>
        <v>0</v>
      </c>
      <c r="CC268" s="234"/>
      <c r="CD268" s="123">
        <f t="shared" si="547"/>
        <v>0</v>
      </c>
      <c r="CE268" s="232"/>
      <c r="CF268" s="123">
        <f t="shared" si="548"/>
        <v>0</v>
      </c>
      <c r="CG268" s="234"/>
      <c r="CH268" s="123">
        <f t="shared" si="549"/>
        <v>0</v>
      </c>
      <c r="CI268" s="234"/>
      <c r="CJ268" s="123">
        <f t="shared" si="550"/>
        <v>0</v>
      </c>
      <c r="CK268" s="234"/>
      <c r="CL268" s="123">
        <f t="shared" si="551"/>
        <v>0</v>
      </c>
      <c r="CM268" s="232"/>
      <c r="CN268" s="123">
        <f t="shared" si="552"/>
        <v>0</v>
      </c>
      <c r="CO268" s="232"/>
      <c r="CP268" s="123">
        <f t="shared" si="553"/>
        <v>0</v>
      </c>
      <c r="CQ268" s="234"/>
      <c r="CR268" s="123">
        <f t="shared" si="554"/>
        <v>0</v>
      </c>
      <c r="CS268" s="232"/>
      <c r="CT268" s="123">
        <f t="shared" si="555"/>
        <v>0</v>
      </c>
      <c r="CU268" s="232"/>
      <c r="CV268" s="123">
        <f t="shared" si="556"/>
        <v>0</v>
      </c>
      <c r="CW268" s="232"/>
      <c r="CX268" s="123">
        <f t="shared" si="557"/>
        <v>0</v>
      </c>
      <c r="CY268" s="232"/>
      <c r="CZ268" s="123">
        <f t="shared" si="558"/>
        <v>0</v>
      </c>
      <c r="DA268" s="232"/>
      <c r="DB268" s="123">
        <f t="shared" si="559"/>
        <v>0</v>
      </c>
      <c r="DC268" s="232"/>
      <c r="DD268" s="123">
        <f t="shared" si="560"/>
        <v>0</v>
      </c>
      <c r="DE268" s="232"/>
      <c r="DF268" s="123">
        <f t="shared" si="561"/>
        <v>0</v>
      </c>
      <c r="DG268" s="232"/>
      <c r="DH268" s="123">
        <f t="shared" si="562"/>
        <v>0</v>
      </c>
      <c r="DI268" s="232"/>
      <c r="DJ268" s="123">
        <f t="shared" si="563"/>
        <v>0</v>
      </c>
      <c r="DK268" s="232"/>
      <c r="DL268" s="123">
        <f t="shared" si="564"/>
        <v>0</v>
      </c>
      <c r="DM268" s="232"/>
      <c r="DN268" s="123">
        <f t="shared" si="565"/>
        <v>0</v>
      </c>
      <c r="DO268" s="232"/>
      <c r="DP268" s="123">
        <f t="shared" si="566"/>
        <v>0</v>
      </c>
      <c r="DQ268" s="232"/>
      <c r="DR268" s="123">
        <f t="shared" si="567"/>
        <v>0</v>
      </c>
      <c r="DS268" s="232"/>
      <c r="DT268" s="234"/>
      <c r="DU268" s="232"/>
      <c r="DV268" s="123">
        <f t="shared" si="568"/>
        <v>0</v>
      </c>
      <c r="DW268" s="232"/>
      <c r="DX268" s="123">
        <f t="shared" si="569"/>
        <v>0</v>
      </c>
      <c r="DY268" s="232"/>
      <c r="DZ268" s="123">
        <f t="shared" si="570"/>
        <v>0</v>
      </c>
      <c r="EA268" s="238"/>
      <c r="EB268" s="123">
        <f t="shared" si="571"/>
        <v>0</v>
      </c>
      <c r="EC268" s="125"/>
      <c r="ED268" s="123">
        <f t="shared" si="572"/>
        <v>0</v>
      </c>
      <c r="EE268" s="125"/>
      <c r="EF268" s="123">
        <f t="shared" si="573"/>
        <v>0</v>
      </c>
      <c r="EG268" s="125"/>
      <c r="EH268" s="123">
        <f t="shared" si="574"/>
        <v>0</v>
      </c>
      <c r="EI268" s="112">
        <f t="shared" si="513"/>
        <v>0</v>
      </c>
      <c r="EJ268" s="112">
        <f t="shared" si="513"/>
        <v>0</v>
      </c>
    </row>
    <row r="269" spans="1:140" s="3" customFormat="1" ht="61.5" hidden="1" customHeight="1" x14ac:dyDescent="0.25">
      <c r="A269" s="230"/>
      <c r="B269" s="132">
        <v>187</v>
      </c>
      <c r="C269" s="230" t="s">
        <v>697</v>
      </c>
      <c r="D269" s="231" t="s">
        <v>698</v>
      </c>
      <c r="E269" s="98">
        <v>16026</v>
      </c>
      <c r="F269" s="98">
        <v>16828</v>
      </c>
      <c r="G269" s="229">
        <v>26.07</v>
      </c>
      <c r="H269" s="194">
        <v>2.8199999999999999E-2</v>
      </c>
      <c r="I269" s="151">
        <v>1</v>
      </c>
      <c r="J269" s="152"/>
      <c r="K269" s="161">
        <v>1.4</v>
      </c>
      <c r="L269" s="161">
        <v>1.68</v>
      </c>
      <c r="M269" s="161">
        <v>2.23</v>
      </c>
      <c r="N269" s="162">
        <v>2.57</v>
      </c>
      <c r="O269" s="232"/>
      <c r="P269" s="123">
        <f t="shared" si="514"/>
        <v>0</v>
      </c>
      <c r="Q269" s="233"/>
      <c r="R269" s="123">
        <f t="shared" si="515"/>
        <v>0</v>
      </c>
      <c r="S269" s="234"/>
      <c r="T269" s="123">
        <f t="shared" si="516"/>
        <v>0</v>
      </c>
      <c r="U269" s="232"/>
      <c r="V269" s="123">
        <f t="shared" si="517"/>
        <v>0</v>
      </c>
      <c r="W269" s="232"/>
      <c r="X269" s="123">
        <f t="shared" si="518"/>
        <v>0</v>
      </c>
      <c r="Y269" s="232"/>
      <c r="Z269" s="123">
        <f t="shared" si="519"/>
        <v>0</v>
      </c>
      <c r="AA269" s="234"/>
      <c r="AB269" s="123">
        <f t="shared" si="520"/>
        <v>0</v>
      </c>
      <c r="AC269" s="234"/>
      <c r="AD269" s="123">
        <f t="shared" si="521"/>
        <v>0</v>
      </c>
      <c r="AE269" s="234"/>
      <c r="AF269" s="123">
        <f t="shared" si="522"/>
        <v>0</v>
      </c>
      <c r="AG269" s="234"/>
      <c r="AH269" s="123">
        <f t="shared" si="523"/>
        <v>0</v>
      </c>
      <c r="AI269" s="232"/>
      <c r="AJ269" s="123">
        <f t="shared" si="524"/>
        <v>0</v>
      </c>
      <c r="AK269" s="232"/>
      <c r="AL269" s="123">
        <f t="shared" si="525"/>
        <v>0</v>
      </c>
      <c r="AM269" s="232"/>
      <c r="AN269" s="123">
        <f t="shared" si="526"/>
        <v>0</v>
      </c>
      <c r="AO269" s="232"/>
      <c r="AP269" s="123">
        <f t="shared" si="527"/>
        <v>0</v>
      </c>
      <c r="AQ269" s="232"/>
      <c r="AR269" s="123">
        <f t="shared" si="528"/>
        <v>0</v>
      </c>
      <c r="AS269" s="232"/>
      <c r="AT269" s="123">
        <f t="shared" si="529"/>
        <v>0</v>
      </c>
      <c r="AU269" s="232"/>
      <c r="AV269" s="123">
        <f>(AU269/12*2*$E269*$G269*((1-$H269)+$H269*$K269*$I269*AV$10))+(AU269/12*10*$F269*$G269*((1-$H269)+$H269*$K269*$I269*AV$10))</f>
        <v>0</v>
      </c>
      <c r="AW269" s="232"/>
      <c r="AX269" s="123">
        <f t="shared" si="531"/>
        <v>0</v>
      </c>
      <c r="AY269" s="232"/>
      <c r="AZ269" s="123">
        <f t="shared" si="532"/>
        <v>0</v>
      </c>
      <c r="BA269" s="232"/>
      <c r="BB269" s="123">
        <f t="shared" si="533"/>
        <v>0</v>
      </c>
      <c r="BC269" s="232"/>
      <c r="BD269" s="123">
        <f t="shared" si="534"/>
        <v>0</v>
      </c>
      <c r="BE269" s="232"/>
      <c r="BF269" s="123">
        <f t="shared" si="535"/>
        <v>0</v>
      </c>
      <c r="BG269" s="232"/>
      <c r="BH269" s="123">
        <f t="shared" si="536"/>
        <v>0</v>
      </c>
      <c r="BI269" s="232"/>
      <c r="BJ269" s="123">
        <f t="shared" si="537"/>
        <v>0</v>
      </c>
      <c r="BK269" s="232"/>
      <c r="BL269" s="123">
        <f t="shared" si="538"/>
        <v>0</v>
      </c>
      <c r="BM269" s="232"/>
      <c r="BN269" s="123">
        <f t="shared" si="539"/>
        <v>0</v>
      </c>
      <c r="BO269" s="236"/>
      <c r="BP269" s="123">
        <f t="shared" si="540"/>
        <v>0</v>
      </c>
      <c r="BQ269" s="232"/>
      <c r="BR269" s="123">
        <f t="shared" si="541"/>
        <v>0</v>
      </c>
      <c r="BS269" s="234"/>
      <c r="BT269" s="123">
        <f t="shared" si="542"/>
        <v>0</v>
      </c>
      <c r="BU269" s="104"/>
      <c r="BV269" s="123">
        <f t="shared" si="543"/>
        <v>0</v>
      </c>
      <c r="BW269" s="232"/>
      <c r="BX269" s="123">
        <f t="shared" si="544"/>
        <v>0</v>
      </c>
      <c r="BY269" s="232"/>
      <c r="BZ269" s="123">
        <f t="shared" si="545"/>
        <v>0</v>
      </c>
      <c r="CA269" s="237"/>
      <c r="CB269" s="123">
        <f t="shared" si="546"/>
        <v>0</v>
      </c>
      <c r="CC269" s="234"/>
      <c r="CD269" s="123">
        <f t="shared" si="547"/>
        <v>0</v>
      </c>
      <c r="CE269" s="232"/>
      <c r="CF269" s="123">
        <f t="shared" si="548"/>
        <v>0</v>
      </c>
      <c r="CG269" s="234"/>
      <c r="CH269" s="123">
        <f t="shared" si="549"/>
        <v>0</v>
      </c>
      <c r="CI269" s="234"/>
      <c r="CJ269" s="123">
        <f t="shared" si="550"/>
        <v>0</v>
      </c>
      <c r="CK269" s="234"/>
      <c r="CL269" s="123">
        <f t="shared" si="551"/>
        <v>0</v>
      </c>
      <c r="CM269" s="232"/>
      <c r="CN269" s="123">
        <f t="shared" si="552"/>
        <v>0</v>
      </c>
      <c r="CO269" s="232"/>
      <c r="CP269" s="123">
        <f t="shared" si="553"/>
        <v>0</v>
      </c>
      <c r="CQ269" s="234"/>
      <c r="CR269" s="123">
        <f t="shared" si="554"/>
        <v>0</v>
      </c>
      <c r="CS269" s="232"/>
      <c r="CT269" s="123">
        <f t="shared" si="555"/>
        <v>0</v>
      </c>
      <c r="CU269" s="232"/>
      <c r="CV269" s="123">
        <f t="shared" si="556"/>
        <v>0</v>
      </c>
      <c r="CW269" s="232"/>
      <c r="CX269" s="123">
        <f t="shared" si="557"/>
        <v>0</v>
      </c>
      <c r="CY269" s="232"/>
      <c r="CZ269" s="123">
        <f t="shared" si="558"/>
        <v>0</v>
      </c>
      <c r="DA269" s="232"/>
      <c r="DB269" s="123">
        <f t="shared" si="559"/>
        <v>0</v>
      </c>
      <c r="DC269" s="232"/>
      <c r="DD269" s="123">
        <f t="shared" si="560"/>
        <v>0</v>
      </c>
      <c r="DE269" s="232"/>
      <c r="DF269" s="123">
        <f t="shared" si="561"/>
        <v>0</v>
      </c>
      <c r="DG269" s="232"/>
      <c r="DH269" s="123">
        <f t="shared" si="562"/>
        <v>0</v>
      </c>
      <c r="DI269" s="232"/>
      <c r="DJ269" s="123">
        <f t="shared" si="563"/>
        <v>0</v>
      </c>
      <c r="DK269" s="232"/>
      <c r="DL269" s="123">
        <f t="shared" si="564"/>
        <v>0</v>
      </c>
      <c r="DM269" s="232"/>
      <c r="DN269" s="123">
        <f t="shared" si="565"/>
        <v>0</v>
      </c>
      <c r="DO269" s="232"/>
      <c r="DP269" s="123">
        <f t="shared" si="566"/>
        <v>0</v>
      </c>
      <c r="DQ269" s="232"/>
      <c r="DR269" s="123">
        <f t="shared" si="567"/>
        <v>0</v>
      </c>
      <c r="DS269" s="232"/>
      <c r="DT269" s="234"/>
      <c r="DU269" s="232"/>
      <c r="DV269" s="123">
        <f t="shared" si="568"/>
        <v>0</v>
      </c>
      <c r="DW269" s="232"/>
      <c r="DX269" s="123">
        <f t="shared" si="569"/>
        <v>0</v>
      </c>
      <c r="DY269" s="232"/>
      <c r="DZ269" s="123">
        <f t="shared" si="570"/>
        <v>0</v>
      </c>
      <c r="EA269" s="238"/>
      <c r="EB269" s="123">
        <f t="shared" si="571"/>
        <v>0</v>
      </c>
      <c r="EC269" s="125"/>
      <c r="ED269" s="123">
        <f t="shared" si="572"/>
        <v>0</v>
      </c>
      <c r="EE269" s="125"/>
      <c r="EF269" s="123">
        <f t="shared" si="573"/>
        <v>0</v>
      </c>
      <c r="EG269" s="125"/>
      <c r="EH269" s="123">
        <f t="shared" si="574"/>
        <v>0</v>
      </c>
      <c r="EI269" s="112">
        <f t="shared" si="513"/>
        <v>0</v>
      </c>
      <c r="EJ269" s="112">
        <f t="shared" si="513"/>
        <v>0</v>
      </c>
    </row>
    <row r="270" spans="1:140" s="3" customFormat="1" ht="61.5" hidden="1" customHeight="1" x14ac:dyDescent="0.25">
      <c r="A270" s="230"/>
      <c r="B270" s="132">
        <v>188</v>
      </c>
      <c r="C270" s="230" t="s">
        <v>699</v>
      </c>
      <c r="D270" s="231" t="s">
        <v>700</v>
      </c>
      <c r="E270" s="98">
        <v>16026</v>
      </c>
      <c r="F270" s="98">
        <v>16828</v>
      </c>
      <c r="G270" s="229">
        <v>37.229999999999997</v>
      </c>
      <c r="H270" s="194">
        <v>6.9999999999999999E-4</v>
      </c>
      <c r="I270" s="151">
        <v>1</v>
      </c>
      <c r="J270" s="152"/>
      <c r="K270" s="161">
        <v>1.4</v>
      </c>
      <c r="L270" s="161">
        <v>1.68</v>
      </c>
      <c r="M270" s="161">
        <v>2.23</v>
      </c>
      <c r="N270" s="162">
        <v>2.57</v>
      </c>
      <c r="O270" s="232"/>
      <c r="P270" s="123">
        <f t="shared" si="514"/>
        <v>0</v>
      </c>
      <c r="Q270" s="233"/>
      <c r="R270" s="123">
        <f t="shared" si="515"/>
        <v>0</v>
      </c>
      <c r="S270" s="234"/>
      <c r="T270" s="123">
        <f t="shared" si="516"/>
        <v>0</v>
      </c>
      <c r="U270" s="232"/>
      <c r="V270" s="123">
        <f t="shared" si="517"/>
        <v>0</v>
      </c>
      <c r="W270" s="232"/>
      <c r="X270" s="123">
        <f t="shared" si="518"/>
        <v>0</v>
      </c>
      <c r="Y270" s="232"/>
      <c r="Z270" s="123">
        <f t="shared" si="519"/>
        <v>0</v>
      </c>
      <c r="AA270" s="234"/>
      <c r="AB270" s="123">
        <f t="shared" si="520"/>
        <v>0</v>
      </c>
      <c r="AC270" s="234"/>
      <c r="AD270" s="123">
        <f t="shared" si="521"/>
        <v>0</v>
      </c>
      <c r="AE270" s="234"/>
      <c r="AF270" s="123">
        <f t="shared" si="522"/>
        <v>0</v>
      </c>
      <c r="AG270" s="234"/>
      <c r="AH270" s="123">
        <f t="shared" si="523"/>
        <v>0</v>
      </c>
      <c r="AI270" s="232"/>
      <c r="AJ270" s="123">
        <f t="shared" si="524"/>
        <v>0</v>
      </c>
      <c r="AK270" s="232"/>
      <c r="AL270" s="123">
        <f t="shared" si="525"/>
        <v>0</v>
      </c>
      <c r="AM270" s="232"/>
      <c r="AN270" s="123">
        <f t="shared" si="526"/>
        <v>0</v>
      </c>
      <c r="AO270" s="232"/>
      <c r="AP270" s="123">
        <f t="shared" si="527"/>
        <v>0</v>
      </c>
      <c r="AQ270" s="232"/>
      <c r="AR270" s="123">
        <f t="shared" si="528"/>
        <v>0</v>
      </c>
      <c r="AS270" s="232"/>
      <c r="AT270" s="123">
        <f t="shared" si="529"/>
        <v>0</v>
      </c>
      <c r="AU270" s="232"/>
      <c r="AV270" s="123">
        <f t="shared" si="530"/>
        <v>0</v>
      </c>
      <c r="AW270" s="232"/>
      <c r="AX270" s="123">
        <f t="shared" si="531"/>
        <v>0</v>
      </c>
      <c r="AY270" s="232"/>
      <c r="AZ270" s="123">
        <f t="shared" si="532"/>
        <v>0</v>
      </c>
      <c r="BA270" s="232"/>
      <c r="BB270" s="123">
        <f t="shared" si="533"/>
        <v>0</v>
      </c>
      <c r="BC270" s="232"/>
      <c r="BD270" s="123">
        <f t="shared" si="534"/>
        <v>0</v>
      </c>
      <c r="BE270" s="232"/>
      <c r="BF270" s="123">
        <f t="shared" si="535"/>
        <v>0</v>
      </c>
      <c r="BG270" s="232"/>
      <c r="BH270" s="123">
        <f t="shared" si="536"/>
        <v>0</v>
      </c>
      <c r="BI270" s="232"/>
      <c r="BJ270" s="123">
        <f t="shared" si="537"/>
        <v>0</v>
      </c>
      <c r="BK270" s="232"/>
      <c r="BL270" s="123">
        <f t="shared" si="538"/>
        <v>0</v>
      </c>
      <c r="BM270" s="232"/>
      <c r="BN270" s="123">
        <f t="shared" si="539"/>
        <v>0</v>
      </c>
      <c r="BO270" s="236"/>
      <c r="BP270" s="123">
        <f t="shared" si="540"/>
        <v>0</v>
      </c>
      <c r="BQ270" s="232"/>
      <c r="BR270" s="123">
        <f t="shared" si="541"/>
        <v>0</v>
      </c>
      <c r="BS270" s="234"/>
      <c r="BT270" s="123">
        <f t="shared" si="542"/>
        <v>0</v>
      </c>
      <c r="BU270" s="104"/>
      <c r="BV270" s="123">
        <f t="shared" si="543"/>
        <v>0</v>
      </c>
      <c r="BW270" s="232"/>
      <c r="BX270" s="123">
        <f t="shared" si="544"/>
        <v>0</v>
      </c>
      <c r="BY270" s="232"/>
      <c r="BZ270" s="123">
        <f t="shared" si="545"/>
        <v>0</v>
      </c>
      <c r="CA270" s="237"/>
      <c r="CB270" s="123">
        <f t="shared" si="546"/>
        <v>0</v>
      </c>
      <c r="CC270" s="234"/>
      <c r="CD270" s="123">
        <f t="shared" si="547"/>
        <v>0</v>
      </c>
      <c r="CE270" s="232"/>
      <c r="CF270" s="123">
        <f t="shared" si="548"/>
        <v>0</v>
      </c>
      <c r="CG270" s="234"/>
      <c r="CH270" s="123">
        <f t="shared" si="549"/>
        <v>0</v>
      </c>
      <c r="CI270" s="234"/>
      <c r="CJ270" s="123">
        <f t="shared" si="550"/>
        <v>0</v>
      </c>
      <c r="CK270" s="234"/>
      <c r="CL270" s="123">
        <f t="shared" si="551"/>
        <v>0</v>
      </c>
      <c r="CM270" s="232"/>
      <c r="CN270" s="123">
        <f t="shared" si="552"/>
        <v>0</v>
      </c>
      <c r="CO270" s="232"/>
      <c r="CP270" s="123">
        <f t="shared" si="553"/>
        <v>0</v>
      </c>
      <c r="CQ270" s="234"/>
      <c r="CR270" s="123">
        <f t="shared" si="554"/>
        <v>0</v>
      </c>
      <c r="CS270" s="232"/>
      <c r="CT270" s="123">
        <f t="shared" si="555"/>
        <v>0</v>
      </c>
      <c r="CU270" s="232"/>
      <c r="CV270" s="123">
        <f t="shared" si="556"/>
        <v>0</v>
      </c>
      <c r="CW270" s="232"/>
      <c r="CX270" s="123">
        <f t="shared" si="557"/>
        <v>0</v>
      </c>
      <c r="CY270" s="232"/>
      <c r="CZ270" s="123">
        <f t="shared" si="558"/>
        <v>0</v>
      </c>
      <c r="DA270" s="232"/>
      <c r="DB270" s="123">
        <f t="shared" si="559"/>
        <v>0</v>
      </c>
      <c r="DC270" s="232"/>
      <c r="DD270" s="123">
        <f t="shared" si="560"/>
        <v>0</v>
      </c>
      <c r="DE270" s="232"/>
      <c r="DF270" s="123">
        <f t="shared" si="561"/>
        <v>0</v>
      </c>
      <c r="DG270" s="232"/>
      <c r="DH270" s="123">
        <f t="shared" si="562"/>
        <v>0</v>
      </c>
      <c r="DI270" s="232"/>
      <c r="DJ270" s="123">
        <f t="shared" si="563"/>
        <v>0</v>
      </c>
      <c r="DK270" s="232"/>
      <c r="DL270" s="123">
        <f t="shared" si="564"/>
        <v>0</v>
      </c>
      <c r="DM270" s="232"/>
      <c r="DN270" s="123">
        <f t="shared" si="565"/>
        <v>0</v>
      </c>
      <c r="DO270" s="232"/>
      <c r="DP270" s="123">
        <f t="shared" si="566"/>
        <v>0</v>
      </c>
      <c r="DQ270" s="232"/>
      <c r="DR270" s="123">
        <f t="shared" si="567"/>
        <v>0</v>
      </c>
      <c r="DS270" s="232"/>
      <c r="DT270" s="234"/>
      <c r="DU270" s="232"/>
      <c r="DV270" s="123">
        <f t="shared" si="568"/>
        <v>0</v>
      </c>
      <c r="DW270" s="232"/>
      <c r="DX270" s="123">
        <f>(DW270/12*2*$E270*$G270*((1-$H270)+$H270*$K270*$I270*DX$10))+(DW270/12*10*$F270*$G270*((1-$H270)+$H270*$K270*$I270*DX$10))</f>
        <v>0</v>
      </c>
      <c r="DY270" s="232"/>
      <c r="DZ270" s="123">
        <f t="shared" si="570"/>
        <v>0</v>
      </c>
      <c r="EA270" s="238"/>
      <c r="EB270" s="123">
        <f t="shared" si="571"/>
        <v>0</v>
      </c>
      <c r="EC270" s="125"/>
      <c r="ED270" s="123">
        <f t="shared" si="572"/>
        <v>0</v>
      </c>
      <c r="EE270" s="125"/>
      <c r="EF270" s="123">
        <f t="shared" si="573"/>
        <v>0</v>
      </c>
      <c r="EG270" s="125"/>
      <c r="EH270" s="123">
        <f t="shared" si="574"/>
        <v>0</v>
      </c>
      <c r="EI270" s="112">
        <f t="shared" si="513"/>
        <v>0</v>
      </c>
      <c r="EJ270" s="112">
        <f t="shared" si="513"/>
        <v>0</v>
      </c>
    </row>
    <row r="271" spans="1:140" s="3" customFormat="1" ht="61.5" hidden="1" customHeight="1" x14ac:dyDescent="0.25">
      <c r="A271" s="230"/>
      <c r="B271" s="132">
        <v>189</v>
      </c>
      <c r="C271" s="230" t="s">
        <v>701</v>
      </c>
      <c r="D271" s="231" t="s">
        <v>702</v>
      </c>
      <c r="E271" s="98">
        <v>16026</v>
      </c>
      <c r="F271" s="98">
        <v>16828</v>
      </c>
      <c r="G271" s="229">
        <v>71.430000000000007</v>
      </c>
      <c r="H271" s="194">
        <v>2.9999999999999997E-4</v>
      </c>
      <c r="I271" s="151">
        <v>1</v>
      </c>
      <c r="J271" s="152"/>
      <c r="K271" s="161">
        <v>1.4</v>
      </c>
      <c r="L271" s="161">
        <v>1.68</v>
      </c>
      <c r="M271" s="161">
        <v>2.23</v>
      </c>
      <c r="N271" s="162">
        <v>2.57</v>
      </c>
      <c r="O271" s="232"/>
      <c r="P271" s="123">
        <f t="shared" si="514"/>
        <v>0</v>
      </c>
      <c r="Q271" s="233"/>
      <c r="R271" s="123">
        <f t="shared" si="515"/>
        <v>0</v>
      </c>
      <c r="S271" s="234"/>
      <c r="T271" s="123">
        <f t="shared" si="516"/>
        <v>0</v>
      </c>
      <c r="U271" s="232"/>
      <c r="V271" s="123">
        <f t="shared" si="517"/>
        <v>0</v>
      </c>
      <c r="W271" s="232"/>
      <c r="X271" s="123">
        <f t="shared" si="518"/>
        <v>0</v>
      </c>
      <c r="Y271" s="232"/>
      <c r="Z271" s="123">
        <f t="shared" si="519"/>
        <v>0</v>
      </c>
      <c r="AA271" s="234"/>
      <c r="AB271" s="123">
        <f t="shared" si="520"/>
        <v>0</v>
      </c>
      <c r="AC271" s="234"/>
      <c r="AD271" s="123">
        <f t="shared" si="521"/>
        <v>0</v>
      </c>
      <c r="AE271" s="234"/>
      <c r="AF271" s="123">
        <f t="shared" si="522"/>
        <v>0</v>
      </c>
      <c r="AG271" s="234"/>
      <c r="AH271" s="123">
        <f t="shared" si="523"/>
        <v>0</v>
      </c>
      <c r="AI271" s="232"/>
      <c r="AJ271" s="123">
        <f t="shared" si="524"/>
        <v>0</v>
      </c>
      <c r="AK271" s="232"/>
      <c r="AL271" s="123">
        <f t="shared" si="525"/>
        <v>0</v>
      </c>
      <c r="AM271" s="232"/>
      <c r="AN271" s="123">
        <f t="shared" si="526"/>
        <v>0</v>
      </c>
      <c r="AO271" s="232"/>
      <c r="AP271" s="123">
        <f t="shared" si="527"/>
        <v>0</v>
      </c>
      <c r="AQ271" s="232"/>
      <c r="AR271" s="123">
        <f t="shared" si="528"/>
        <v>0</v>
      </c>
      <c r="AS271" s="232"/>
      <c r="AT271" s="123">
        <f t="shared" si="529"/>
        <v>0</v>
      </c>
      <c r="AU271" s="232"/>
      <c r="AV271" s="123">
        <f>(AU271/12*2*$E271*$G271*((1-$H271)+$H271*$K271*$I271*AV$10))+(AU271/12*10*$F271*$G271*((1-$H271)+$H271*$K271*$I271*AV$10))</f>
        <v>0</v>
      </c>
      <c r="AW271" s="232"/>
      <c r="AX271" s="123">
        <f t="shared" si="531"/>
        <v>0</v>
      </c>
      <c r="AY271" s="232"/>
      <c r="AZ271" s="123">
        <f t="shared" si="532"/>
        <v>0</v>
      </c>
      <c r="BA271" s="232"/>
      <c r="BB271" s="123">
        <f t="shared" si="533"/>
        <v>0</v>
      </c>
      <c r="BC271" s="232"/>
      <c r="BD271" s="123">
        <f t="shared" si="534"/>
        <v>0</v>
      </c>
      <c r="BE271" s="232"/>
      <c r="BF271" s="123">
        <f t="shared" si="535"/>
        <v>0</v>
      </c>
      <c r="BG271" s="232"/>
      <c r="BH271" s="123">
        <f t="shared" si="536"/>
        <v>0</v>
      </c>
      <c r="BI271" s="232"/>
      <c r="BJ271" s="123">
        <f t="shared" si="537"/>
        <v>0</v>
      </c>
      <c r="BK271" s="232"/>
      <c r="BL271" s="123">
        <f t="shared" si="538"/>
        <v>0</v>
      </c>
      <c r="BM271" s="232"/>
      <c r="BN271" s="123">
        <f t="shared" si="539"/>
        <v>0</v>
      </c>
      <c r="BO271" s="236"/>
      <c r="BP271" s="123">
        <f t="shared" si="540"/>
        <v>0</v>
      </c>
      <c r="BQ271" s="232"/>
      <c r="BR271" s="123">
        <f t="shared" si="541"/>
        <v>0</v>
      </c>
      <c r="BS271" s="234"/>
      <c r="BT271" s="123">
        <f t="shared" si="542"/>
        <v>0</v>
      </c>
      <c r="BU271" s="104"/>
      <c r="BV271" s="123">
        <f t="shared" si="543"/>
        <v>0</v>
      </c>
      <c r="BW271" s="232"/>
      <c r="BX271" s="123">
        <f t="shared" si="544"/>
        <v>0</v>
      </c>
      <c r="BY271" s="232"/>
      <c r="BZ271" s="123">
        <f t="shared" si="545"/>
        <v>0</v>
      </c>
      <c r="CA271" s="237"/>
      <c r="CB271" s="123">
        <f t="shared" si="546"/>
        <v>0</v>
      </c>
      <c r="CC271" s="234"/>
      <c r="CD271" s="123">
        <f t="shared" si="547"/>
        <v>0</v>
      </c>
      <c r="CE271" s="232"/>
      <c r="CF271" s="123">
        <f t="shared" si="548"/>
        <v>0</v>
      </c>
      <c r="CG271" s="234"/>
      <c r="CH271" s="123">
        <f t="shared" si="549"/>
        <v>0</v>
      </c>
      <c r="CI271" s="234"/>
      <c r="CJ271" s="123">
        <f t="shared" si="550"/>
        <v>0</v>
      </c>
      <c r="CK271" s="234"/>
      <c r="CL271" s="123">
        <f t="shared" si="551"/>
        <v>0</v>
      </c>
      <c r="CM271" s="232"/>
      <c r="CN271" s="123">
        <f t="shared" si="552"/>
        <v>0</v>
      </c>
      <c r="CO271" s="232"/>
      <c r="CP271" s="123">
        <f t="shared" si="553"/>
        <v>0</v>
      </c>
      <c r="CQ271" s="234"/>
      <c r="CR271" s="123">
        <f t="shared" si="554"/>
        <v>0</v>
      </c>
      <c r="CS271" s="232"/>
      <c r="CT271" s="123">
        <f t="shared" si="555"/>
        <v>0</v>
      </c>
      <c r="CU271" s="232"/>
      <c r="CV271" s="123">
        <f t="shared" si="556"/>
        <v>0</v>
      </c>
      <c r="CW271" s="232"/>
      <c r="CX271" s="123">
        <f t="shared" si="557"/>
        <v>0</v>
      </c>
      <c r="CY271" s="232"/>
      <c r="CZ271" s="123">
        <f t="shared" si="558"/>
        <v>0</v>
      </c>
      <c r="DA271" s="232"/>
      <c r="DB271" s="123">
        <f t="shared" si="559"/>
        <v>0</v>
      </c>
      <c r="DC271" s="232"/>
      <c r="DD271" s="123">
        <f t="shared" si="560"/>
        <v>0</v>
      </c>
      <c r="DE271" s="232"/>
      <c r="DF271" s="123">
        <f t="shared" si="561"/>
        <v>0</v>
      </c>
      <c r="DG271" s="232"/>
      <c r="DH271" s="123">
        <f t="shared" si="562"/>
        <v>0</v>
      </c>
      <c r="DI271" s="232"/>
      <c r="DJ271" s="123">
        <f t="shared" si="563"/>
        <v>0</v>
      </c>
      <c r="DK271" s="232"/>
      <c r="DL271" s="123">
        <f t="shared" si="564"/>
        <v>0</v>
      </c>
      <c r="DM271" s="232"/>
      <c r="DN271" s="123">
        <f t="shared" si="565"/>
        <v>0</v>
      </c>
      <c r="DO271" s="232"/>
      <c r="DP271" s="123">
        <f t="shared" si="566"/>
        <v>0</v>
      </c>
      <c r="DQ271" s="232"/>
      <c r="DR271" s="123">
        <f t="shared" si="567"/>
        <v>0</v>
      </c>
      <c r="DS271" s="232"/>
      <c r="DT271" s="234"/>
      <c r="DU271" s="232"/>
      <c r="DV271" s="123">
        <f t="shared" si="568"/>
        <v>0</v>
      </c>
      <c r="DW271" s="232"/>
      <c r="DX271" s="123">
        <f t="shared" si="569"/>
        <v>0</v>
      </c>
      <c r="DY271" s="232"/>
      <c r="DZ271" s="123">
        <f t="shared" si="570"/>
        <v>0</v>
      </c>
      <c r="EA271" s="238"/>
      <c r="EB271" s="123">
        <f t="shared" si="571"/>
        <v>0</v>
      </c>
      <c r="EC271" s="125"/>
      <c r="ED271" s="123">
        <f t="shared" si="572"/>
        <v>0</v>
      </c>
      <c r="EE271" s="125"/>
      <c r="EF271" s="123">
        <f t="shared" si="573"/>
        <v>0</v>
      </c>
      <c r="EG271" s="125"/>
      <c r="EH271" s="123">
        <f t="shared" si="574"/>
        <v>0</v>
      </c>
      <c r="EI271" s="112">
        <f t="shared" si="513"/>
        <v>0</v>
      </c>
      <c r="EJ271" s="112">
        <f t="shared" si="513"/>
        <v>0</v>
      </c>
    </row>
    <row r="272" spans="1:140" s="3" customFormat="1" ht="61.5" hidden="1" customHeight="1" x14ac:dyDescent="0.25">
      <c r="A272" s="95"/>
      <c r="B272" s="132">
        <v>190</v>
      </c>
      <c r="C272" s="95" t="s">
        <v>703</v>
      </c>
      <c r="D272" s="96" t="s">
        <v>704</v>
      </c>
      <c r="E272" s="98">
        <v>16026</v>
      </c>
      <c r="F272" s="98">
        <v>16828</v>
      </c>
      <c r="G272" s="229">
        <v>144.84</v>
      </c>
      <c r="H272" s="194">
        <v>2.0000000000000001E-4</v>
      </c>
      <c r="I272" s="151">
        <v>1</v>
      </c>
      <c r="J272" s="152"/>
      <c r="K272" s="161">
        <v>1.4</v>
      </c>
      <c r="L272" s="161">
        <v>1.68</v>
      </c>
      <c r="M272" s="161">
        <v>2.23</v>
      </c>
      <c r="N272" s="162">
        <v>2.57</v>
      </c>
      <c r="O272" s="104"/>
      <c r="P272" s="123">
        <f t="shared" si="514"/>
        <v>0</v>
      </c>
      <c r="Q272" s="106"/>
      <c r="R272" s="123">
        <f t="shared" si="515"/>
        <v>0</v>
      </c>
      <c r="S272" s="106"/>
      <c r="T272" s="123">
        <f t="shared" si="516"/>
        <v>0</v>
      </c>
      <c r="U272" s="104"/>
      <c r="V272" s="123">
        <f t="shared" si="517"/>
        <v>0</v>
      </c>
      <c r="W272" s="104"/>
      <c r="X272" s="123">
        <f t="shared" si="518"/>
        <v>0</v>
      </c>
      <c r="Y272" s="104"/>
      <c r="Z272" s="123">
        <f t="shared" si="519"/>
        <v>0</v>
      </c>
      <c r="AA272" s="106"/>
      <c r="AB272" s="123">
        <f t="shared" si="520"/>
        <v>0</v>
      </c>
      <c r="AC272" s="106"/>
      <c r="AD272" s="123">
        <f t="shared" si="521"/>
        <v>0</v>
      </c>
      <c r="AE272" s="106"/>
      <c r="AF272" s="123">
        <f t="shared" si="522"/>
        <v>0</v>
      </c>
      <c r="AG272" s="106"/>
      <c r="AH272" s="123">
        <f t="shared" si="523"/>
        <v>0</v>
      </c>
      <c r="AI272" s="104"/>
      <c r="AJ272" s="123">
        <f t="shared" si="524"/>
        <v>0</v>
      </c>
      <c r="AK272" s="104"/>
      <c r="AL272" s="123">
        <f t="shared" si="525"/>
        <v>0</v>
      </c>
      <c r="AM272" s="104"/>
      <c r="AN272" s="123">
        <f t="shared" si="526"/>
        <v>0</v>
      </c>
      <c r="AO272" s="104"/>
      <c r="AP272" s="123">
        <f t="shared" si="527"/>
        <v>0</v>
      </c>
      <c r="AQ272" s="104"/>
      <c r="AR272" s="123">
        <f t="shared" si="528"/>
        <v>0</v>
      </c>
      <c r="AS272" s="104"/>
      <c r="AT272" s="123">
        <f t="shared" si="529"/>
        <v>0</v>
      </c>
      <c r="AU272" s="104"/>
      <c r="AV272" s="123">
        <f t="shared" si="530"/>
        <v>0</v>
      </c>
      <c r="AW272" s="104"/>
      <c r="AX272" s="123">
        <f t="shared" si="531"/>
        <v>0</v>
      </c>
      <c r="AY272" s="104"/>
      <c r="AZ272" s="123">
        <f t="shared" si="532"/>
        <v>0</v>
      </c>
      <c r="BA272" s="104"/>
      <c r="BB272" s="123">
        <f t="shared" si="533"/>
        <v>0</v>
      </c>
      <c r="BC272" s="104"/>
      <c r="BD272" s="123">
        <f t="shared" si="534"/>
        <v>0</v>
      </c>
      <c r="BE272" s="104"/>
      <c r="BF272" s="123">
        <f t="shared" si="535"/>
        <v>0</v>
      </c>
      <c r="BG272" s="104"/>
      <c r="BH272" s="123">
        <f t="shared" si="536"/>
        <v>0</v>
      </c>
      <c r="BI272" s="104"/>
      <c r="BJ272" s="123">
        <f t="shared" si="537"/>
        <v>0</v>
      </c>
      <c r="BK272" s="104"/>
      <c r="BL272" s="123">
        <f t="shared" si="538"/>
        <v>0</v>
      </c>
      <c r="BM272" s="104"/>
      <c r="BN272" s="123">
        <f t="shared" si="539"/>
        <v>0</v>
      </c>
      <c r="BO272" s="109"/>
      <c r="BP272" s="123">
        <f t="shared" si="540"/>
        <v>0</v>
      </c>
      <c r="BQ272" s="104"/>
      <c r="BR272" s="123">
        <f t="shared" si="541"/>
        <v>0</v>
      </c>
      <c r="BS272" s="106"/>
      <c r="BT272" s="123">
        <f>(BS272/12*2*$E272*$G272*((1-$H272)+$H272*$K272*$I272*BT$10))+(BS272/12*10*$F272*$G272*((1-$H272)+$H272*$K272*$I272*BT$10))</f>
        <v>0</v>
      </c>
      <c r="BU272" s="104"/>
      <c r="BV272" s="123">
        <f t="shared" si="543"/>
        <v>0</v>
      </c>
      <c r="BW272" s="104"/>
      <c r="BX272" s="123">
        <f t="shared" si="544"/>
        <v>0</v>
      </c>
      <c r="BY272" s="104"/>
      <c r="BZ272" s="123">
        <f t="shared" si="545"/>
        <v>0</v>
      </c>
      <c r="CA272" s="125"/>
      <c r="CB272" s="123">
        <f>(CA272/12*2*$E272*$G272*((1-$H272)+$H272*$K272*$I272*CB$10))+(CA272/12*10*$F272*$G272*((1-$H272)+$H272*$K272*$I272*CB$10))</f>
        <v>0</v>
      </c>
      <c r="CC272" s="106"/>
      <c r="CD272" s="123">
        <f t="shared" si="547"/>
        <v>0</v>
      </c>
      <c r="CE272" s="104"/>
      <c r="CF272" s="123">
        <f t="shared" si="548"/>
        <v>0</v>
      </c>
      <c r="CG272" s="106"/>
      <c r="CH272" s="123">
        <f>(CG272/12*2*$E272*$G272*((1-$H272)+$H272*$L272*$I272*CH$10))+(CG272/12*10*$F272*$G272*((1-$H272)+$H272*$L272*$I272*CH$10))</f>
        <v>0</v>
      </c>
      <c r="CI272" s="106"/>
      <c r="CJ272" s="123">
        <f t="shared" si="550"/>
        <v>0</v>
      </c>
      <c r="CK272" s="106"/>
      <c r="CL272" s="123">
        <f t="shared" si="551"/>
        <v>0</v>
      </c>
      <c r="CM272" s="104"/>
      <c r="CN272" s="123">
        <f t="shared" si="552"/>
        <v>0</v>
      </c>
      <c r="CO272" s="104"/>
      <c r="CP272" s="123">
        <f t="shared" si="553"/>
        <v>0</v>
      </c>
      <c r="CQ272" s="106"/>
      <c r="CR272" s="123">
        <f t="shared" si="554"/>
        <v>0</v>
      </c>
      <c r="CS272" s="104"/>
      <c r="CT272" s="123">
        <f t="shared" si="555"/>
        <v>0</v>
      </c>
      <c r="CU272" s="104"/>
      <c r="CV272" s="123">
        <f t="shared" si="556"/>
        <v>0</v>
      </c>
      <c r="CW272" s="104"/>
      <c r="CX272" s="123">
        <f t="shared" si="557"/>
        <v>0</v>
      </c>
      <c r="CY272" s="104"/>
      <c r="CZ272" s="123">
        <f t="shared" si="558"/>
        <v>0</v>
      </c>
      <c r="DA272" s="104"/>
      <c r="DB272" s="123">
        <f t="shared" si="559"/>
        <v>0</v>
      </c>
      <c r="DC272" s="104"/>
      <c r="DD272" s="123">
        <f t="shared" si="560"/>
        <v>0</v>
      </c>
      <c r="DE272" s="104"/>
      <c r="DF272" s="123">
        <f t="shared" si="561"/>
        <v>0</v>
      </c>
      <c r="DG272" s="104"/>
      <c r="DH272" s="123">
        <f t="shared" si="562"/>
        <v>0</v>
      </c>
      <c r="DI272" s="104"/>
      <c r="DJ272" s="123">
        <f t="shared" si="563"/>
        <v>0</v>
      </c>
      <c r="DK272" s="104"/>
      <c r="DL272" s="123">
        <f t="shared" si="564"/>
        <v>0</v>
      </c>
      <c r="DM272" s="104"/>
      <c r="DN272" s="123">
        <f t="shared" si="565"/>
        <v>0</v>
      </c>
      <c r="DO272" s="104"/>
      <c r="DP272" s="123">
        <f t="shared" si="566"/>
        <v>0</v>
      </c>
      <c r="DQ272" s="104"/>
      <c r="DR272" s="123">
        <f t="shared" si="567"/>
        <v>0</v>
      </c>
      <c r="DS272" s="104"/>
      <c r="DT272" s="106"/>
      <c r="DU272" s="104"/>
      <c r="DV272" s="123">
        <f t="shared" si="568"/>
        <v>0</v>
      </c>
      <c r="DW272" s="104"/>
      <c r="DX272" s="123">
        <f t="shared" si="569"/>
        <v>0</v>
      </c>
      <c r="DY272" s="104"/>
      <c r="DZ272" s="123">
        <f t="shared" si="570"/>
        <v>0</v>
      </c>
      <c r="EA272" s="110"/>
      <c r="EB272" s="123">
        <f t="shared" si="571"/>
        <v>0</v>
      </c>
      <c r="EC272" s="125"/>
      <c r="ED272" s="123">
        <f t="shared" si="572"/>
        <v>0</v>
      </c>
      <c r="EE272" s="125"/>
      <c r="EF272" s="123">
        <f t="shared" si="573"/>
        <v>0</v>
      </c>
      <c r="EG272" s="125"/>
      <c r="EH272" s="123">
        <f t="shared" si="574"/>
        <v>0</v>
      </c>
      <c r="EI272" s="112">
        <f t="shared" si="513"/>
        <v>0</v>
      </c>
      <c r="EJ272" s="112">
        <f t="shared" si="513"/>
        <v>0</v>
      </c>
    </row>
    <row r="273" spans="1:140" s="3" customFormat="1" ht="75" hidden="1" x14ac:dyDescent="0.25">
      <c r="A273" s="230"/>
      <c r="B273" s="132">
        <v>191</v>
      </c>
      <c r="C273" s="230" t="s">
        <v>705</v>
      </c>
      <c r="D273" s="231" t="s">
        <v>706</v>
      </c>
      <c r="E273" s="98">
        <v>16026</v>
      </c>
      <c r="F273" s="98">
        <v>16828</v>
      </c>
      <c r="G273" s="239">
        <v>5.07</v>
      </c>
      <c r="H273" s="240"/>
      <c r="I273" s="151">
        <v>1</v>
      </c>
      <c r="J273" s="152"/>
      <c r="K273" s="161">
        <v>1.4</v>
      </c>
      <c r="L273" s="161">
        <v>1.68</v>
      </c>
      <c r="M273" s="161">
        <v>2.23</v>
      </c>
      <c r="N273" s="162">
        <v>2.57</v>
      </c>
      <c r="O273" s="232"/>
      <c r="P273" s="105">
        <f>(O273/12*2*$E273*$G273*$I273*$K273*P$10)+(O273/12*10*$F273*$G273*$I273*$K273*P$10)</f>
        <v>0</v>
      </c>
      <c r="Q273" s="233"/>
      <c r="R273" s="105">
        <f>(Q273/12*2*$E273*$G273*$I273*$K273*R$10)+(Q273/12*10*$F273*$G273*$I273*$K273*R$10)</f>
        <v>0</v>
      </c>
      <c r="S273" s="234"/>
      <c r="T273" s="105">
        <f>(S273/12*2*$E273*$G273*$I273*$K273*T$10)+(S273/12*10*$F273*$G273*$I273*$K273*T$10)</f>
        <v>0</v>
      </c>
      <c r="U273" s="232"/>
      <c r="V273" s="105">
        <f>(U273/12*2*$E273*$G273*$I273*$K273*V$10)+(U273/12*10*$F273*$G273*$I273*$K273*V$10)</f>
        <v>0</v>
      </c>
      <c r="W273" s="232"/>
      <c r="X273" s="105">
        <f>(W273/12*2*$E273*$G273*$I273*$K273*X$10)+(W273/12*10*$F273*$G273*$I273*$K273*X$10)</f>
        <v>0</v>
      </c>
      <c r="Y273" s="232"/>
      <c r="Z273" s="105">
        <f>(Y273/12*2*$E273*$G273*$I273*$K273*Z$10)+(Y273/12*10*$F273*$G273*$I273*$K273*Z$10)</f>
        <v>0</v>
      </c>
      <c r="AA273" s="234"/>
      <c r="AB273" s="105">
        <f>(AA273/12*2*$E273*$G273*$I273*$K273*AB$10)+(AA273/12*10*$F273*$G273*$I273*$K273*AB$10)</f>
        <v>0</v>
      </c>
      <c r="AC273" s="234"/>
      <c r="AD273" s="105">
        <f>(AC273/12*2*$E273*$G273*$I273*$K273*AD$10)+(AC273/12*10*$F273*$G273*$I273*$K273*AD$10)</f>
        <v>0</v>
      </c>
      <c r="AE273" s="234"/>
      <c r="AF273" s="106">
        <f>SUM(AE273/12*2*$E273*$G273*$I273*$L273*$AF$10)+(AE273/12*10*$F273*$G273*$I273*$L273*$AF$10)</f>
        <v>0</v>
      </c>
      <c r="AG273" s="234"/>
      <c r="AH273" s="107">
        <f>SUM(AG273/12*2*$E273*$G273*$I273*$L273*$AH$10)+(AG273/12*10*$F273*$G273*$I273*$L273*$AH$10)</f>
        <v>0</v>
      </c>
      <c r="AI273" s="232"/>
      <c r="AJ273" s="105">
        <f>(AI273/12*2*$E273*$G273*$I273*$K273*AJ$10)+(AI273/12*10*$F273*$G273*$I273*$K273*AJ$10)</f>
        <v>0</v>
      </c>
      <c r="AK273" s="232"/>
      <c r="AL273" s="105">
        <f>(AK273/12*2*$E273*$G273*$I273*$K273*AL$10)+(AK273/12*10*$F273*$G273*$I273*$K273*AL$10)</f>
        <v>0</v>
      </c>
      <c r="AM273" s="232"/>
      <c r="AN273" s="105">
        <f>(AM273/12*2*$E273*$G273*$I273*$K273*AN$10)+(AM273/12*10*$F273*$G273*$I273*$K273*AN$10)</f>
        <v>0</v>
      </c>
      <c r="AO273" s="232"/>
      <c r="AP273" s="105">
        <f>(AO273/12*2*$E273*$G273*$I273*$K273*AP$10)+(AO273/12*10*$F273*$G273*$I273*$K273*AP$10)</f>
        <v>0</v>
      </c>
      <c r="AQ273" s="232"/>
      <c r="AR273" s="105">
        <f>(AQ273/12*2*$E273*$G273*$I273*$K273*AR$10)+(AQ273/12*10*$F273*$G273*$I273*$K273*AR$10)</f>
        <v>0</v>
      </c>
      <c r="AS273" s="232"/>
      <c r="AT273" s="105">
        <f>(AS273/12*2*$E273*$G273*$I273*$K273*AT$10)+(AS273/12*10*$F273*$G273*$I273*$K273*AT$10)</f>
        <v>0</v>
      </c>
      <c r="AU273" s="232"/>
      <c r="AV273" s="105">
        <f>(AU273/12*2*$E273*$G273*$I273*$K273*AV$10)+(AU273/12*10*$F273*$G273*$I273*$K273*AV$10)</f>
        <v>0</v>
      </c>
      <c r="AW273" s="232"/>
      <c r="AX273" s="105">
        <f>(AW273/12*2*$E273*$G273*$I273*$K273*AX$10)+(AW273/12*10*$F273*$G273*$I273*$K273*AX$10)</f>
        <v>0</v>
      </c>
      <c r="AY273" s="232"/>
      <c r="AZ273" s="105">
        <f>(AY273/12*2*$E273*$G273*$I273*$K273*AZ$10)+(AY273/12*10*$F273*$G273*$I273*$K273*AZ$10)</f>
        <v>0</v>
      </c>
      <c r="BA273" s="232"/>
      <c r="BB273" s="105">
        <f>(BA273/12*2*$E273*$G273*$I273*$K273*BB$10)+(BA273/12*10*$F273*$G273*$I273*$K273*BB$10)</f>
        <v>0</v>
      </c>
      <c r="BC273" s="232"/>
      <c r="BD273" s="105">
        <f>(BC273/12*2*$E273*$G273*$I273*$K273*BD$10)+(BC273/12*10*$F273*$G273*$I273*$K273*BD$10)</f>
        <v>0</v>
      </c>
      <c r="BE273" s="232"/>
      <c r="BF273" s="105">
        <f>(BE273/12*2*$E273*$G273*$I273*$K273*BF$10)+(BE273/12*10*$F273*$G273*$I273*$K273*BF$10)</f>
        <v>0</v>
      </c>
      <c r="BG273" s="232"/>
      <c r="BH273" s="105">
        <f>(BG273/12*2*$E273*$G273*$I273*$K273*BH$10)+(BG273/12*10*$F273*$G273*$I273*$K273*BH$10)</f>
        <v>0</v>
      </c>
      <c r="BI273" s="232"/>
      <c r="BJ273" s="105">
        <f>(BI273/12*2*$E273*$G273*$I273*$K273*BJ$10)+(BI273/12*10*$F273*$G273*$I273*$K273*BJ$10)</f>
        <v>0</v>
      </c>
      <c r="BK273" s="232"/>
      <c r="BL273" s="105">
        <f>(BK273/12*2*$E273*$G273*$I273*$K273*BL$10)+(BK273/12*10*$F273*$G273*$I273*$K273*BL$10)</f>
        <v>0</v>
      </c>
      <c r="BM273" s="232"/>
      <c r="BN273" s="105">
        <f>(BM273/12*2*$E273*$G273*$I273*$K273*BN$10)+(BM273/12*10*$F273*$G273*$I273*$K273*BN$10)</f>
        <v>0</v>
      </c>
      <c r="BO273" s="236"/>
      <c r="BP273" s="105">
        <f>(BO273/12*2*$E273*$G273*$I273*$K273*BP$10)+(BO273/12*10*$F273*$G273*$I273*$K273*BP$10)</f>
        <v>0</v>
      </c>
      <c r="BQ273" s="232"/>
      <c r="BR273" s="105">
        <f>(BQ273/12*2*$E273*$G273*$I273*$K273*BR$10)+(BQ273/12*10*$F273*$G273*$I273*$K273*BR$10)</f>
        <v>0</v>
      </c>
      <c r="BS273" s="234"/>
      <c r="BT273" s="105">
        <f>(BS273/12*2*$E273*$G273*$I273*$K273*BT$10)+(BS273/12*10*$F273*$G273*$I273*$K273*BT$10)</f>
        <v>0</v>
      </c>
      <c r="BU273" s="104"/>
      <c r="BV273" s="105">
        <f>(BU273/12*2*$E273*$G273*$I273*$K273*BV$10)+(BU273/12*10*$F273*$G273*$I273*$K273*BV$10)</f>
        <v>0</v>
      </c>
      <c r="BW273" s="232"/>
      <c r="BX273" s="105">
        <f>(BW273/12*2*$E273*$G273*$I273*$K273*BX$10)+(BW273/12*10*$F273*$G273*$I273*$K273*BX$10)</f>
        <v>0</v>
      </c>
      <c r="BY273" s="232"/>
      <c r="BZ273" s="105">
        <f>(BY273/12*2*$E273*$G273*$I273*$K273*BZ$10)+(BY273/12*10*$F273*$G273*$I273*$K273*BZ$10)</f>
        <v>0</v>
      </c>
      <c r="CA273" s="237"/>
      <c r="CB273" s="105">
        <f>(CA273/12*2*$E273*$G273*$I273*$K273*CB$10)+(CA273/12*10*$F273*$G273*$I273*$K273*CB$10)</f>
        <v>0</v>
      </c>
      <c r="CC273" s="234"/>
      <c r="CD273" s="107">
        <f>SUM(CC273/12*2*$E273*$G273*$I273*$L273*CD$10)+(CC273/12*10*$F273*$G273*$I273*$L273*$CD$10)</f>
        <v>0</v>
      </c>
      <c r="CE273" s="232"/>
      <c r="CF273" s="107">
        <f>SUM(CE273/12*2*$E273*$G273*$I273*$L273*CF$10)+(CE273/12*10*$F273*$G273*$I273*$L273*CF$10)</f>
        <v>0</v>
      </c>
      <c r="CG273" s="234"/>
      <c r="CH273" s="107">
        <f>SUM(CG273/12*2*$E273*$G273*$I273*$L273*CH$10)+(CG273/12*10*$F273*$G273*$I273*$L273*CH$10)</f>
        <v>0</v>
      </c>
      <c r="CI273" s="234"/>
      <c r="CJ273" s="107">
        <f>SUM(CI273/12*2*$E273*$G273*$I273*$L273*CJ$10)+(CI273/12*10*$F273*$G273*$I273*$L273*CJ$10)</f>
        <v>0</v>
      </c>
      <c r="CK273" s="234"/>
      <c r="CL273" s="107">
        <f>SUM(CK273/12*2*$E273*$G273*$I273*$L273*CL$10)+(CK273/12*10*$F273*$G273*$I273*$L273*CL$10)</f>
        <v>0</v>
      </c>
      <c r="CM273" s="232"/>
      <c r="CN273" s="107">
        <f>SUM(CM273/12*2*$E273*$G273*$I273*$L273*CN$10)+(CM273/12*10*$F273*$G273*$I273*$L273*CN$10)</f>
        <v>0</v>
      </c>
      <c r="CO273" s="232"/>
      <c r="CP273" s="107">
        <f>SUM(CO273/12*2*$E273*$G273*$I273*$L273*CP$10)+(CO273/12*10*$F273*$G273*$I273*$L273*CP$10)</f>
        <v>0</v>
      </c>
      <c r="CQ273" s="234"/>
      <c r="CR273" s="107">
        <f>SUM(CQ273/12*2*$E273*$G273*$I273*$L273*CR$10)+(CQ273/12*10*$F273*$G273*$I273*$L273*CR$10)</f>
        <v>0</v>
      </c>
      <c r="CS273" s="232"/>
      <c r="CT273" s="107">
        <f>SUM(CS273/12*2*$E273*$G273*$I273*$L273*CT$10)+(CS273/12*10*$F273*$G273*$I273*$L273*CT$10)</f>
        <v>0</v>
      </c>
      <c r="CU273" s="232"/>
      <c r="CV273" s="107">
        <f>SUM(CU273/12*2*$E273*$G273*$I273*$L273*CV$10)+(CU273/12*10*$F273*$G273*$I273*$L273*CV$10)</f>
        <v>0</v>
      </c>
      <c r="CW273" s="232"/>
      <c r="CX273" s="107">
        <f>SUM(CW273/12*2*$E273*$G273*$I273*$L273*CX$10)+(CW273/12*10*$F273*$G273*$I273*$L273*CX$10)</f>
        <v>0</v>
      </c>
      <c r="CY273" s="232"/>
      <c r="CZ273" s="107">
        <f>SUM(CY273/12*2*$E273*$G273*$I273*$L273*CZ$10)+(CY273/12*10*$F273*$G273*$I273*$L273*CZ$10)</f>
        <v>0</v>
      </c>
      <c r="DA273" s="232"/>
      <c r="DB273" s="107">
        <f>SUM(DA273/12*2*$E273*$G273*$I273*$L273*DB$10)+(DA273/12*10*$F273*$G273*$I273*$L273*DB$10)</f>
        <v>0</v>
      </c>
      <c r="DC273" s="232"/>
      <c r="DD273" s="107">
        <f>SUM(DC273/12*2*$E273*$G273*$I273*$L273*DD$10)+(DC273/12*10*$F273*$G273*$I273*$L273*DD$10)</f>
        <v>0</v>
      </c>
      <c r="DE273" s="232"/>
      <c r="DF273" s="106">
        <f>SUM(DE273/12*2*$E273*$G273*$I273*$L273*DF$10)+(DE273/12*10*$F273*$G273*$I273*$L273*DF$10)</f>
        <v>0</v>
      </c>
      <c r="DG273" s="232"/>
      <c r="DH273" s="107">
        <f>SUM(DG273/12*2*$E273*$G273*$I273*$L273*DH$10)+(DG273/12*10*$F273*$G273*$I273*$L273*DH$10)</f>
        <v>0</v>
      </c>
      <c r="DI273" s="232"/>
      <c r="DJ273" s="107">
        <f>SUM(DI273/12*2*$E273*$G273*$I273*$M273*DJ$10)+(DI273/12*10*$F273*$G273*$I273*$M273*DJ$10)</f>
        <v>0</v>
      </c>
      <c r="DK273" s="232"/>
      <c r="DL273" s="107">
        <f>SUM(DK273/12*2*$E273*$G273*$I273*$N273*DL$10)+(DK273/12*10*$F273*$G273*$I273*$N273*DL$10)</f>
        <v>0</v>
      </c>
      <c r="DM273" s="232"/>
      <c r="DN273" s="105">
        <f>(DM273/12*2*$E273*$G273*$I273*$K273*DN$10)+(DM273/12*10*$F273*$G273*$I273*$K273*DN$10)</f>
        <v>0</v>
      </c>
      <c r="DO273" s="232"/>
      <c r="DP273" s="105">
        <f>(DO273/12*2*$E273*$G273*$I273*$K273*DP$10)+(DO273/12*10*$F273*$G273*$I273*$K273*DP$10)</f>
        <v>0</v>
      </c>
      <c r="DQ273" s="232"/>
      <c r="DR273" s="107">
        <f>SUM(DQ273/12*2*$E273*$G273*$I273)+(DQ273/12*10*$F273*$G273*$I273)</f>
        <v>0</v>
      </c>
      <c r="DS273" s="232"/>
      <c r="DT273" s="234"/>
      <c r="DU273" s="232"/>
      <c r="DV273" s="105">
        <f>(DU273/12*2*$E273*$G273*$I273*$K273*DV$10)+(DU273/12*10*$F273*$G273*$I273*$K273*DV$10)</f>
        <v>0</v>
      </c>
      <c r="DW273" s="232"/>
      <c r="DX273" s="105">
        <f>(DW273/12*2*$E273*$G273*$I273*$K273*DX$10)+(DW273/12*10*$F273*$G273*$I273*$K273*DX$10)</f>
        <v>0</v>
      </c>
      <c r="DY273" s="232"/>
      <c r="DZ273" s="234"/>
      <c r="EA273" s="238"/>
      <c r="EB273" s="238"/>
      <c r="EC273" s="125"/>
      <c r="ED273" s="106"/>
      <c r="EE273" s="125"/>
      <c r="EF273" s="125"/>
      <c r="EG273" s="125"/>
      <c r="EH273" s="111">
        <f>(EG273/12*2*$E273*$G273*$I273*$K273)+(EG273/12*10*$F273*$G273*$I273*$K273)</f>
        <v>0</v>
      </c>
      <c r="EI273" s="112">
        <f t="shared" si="513"/>
        <v>0</v>
      </c>
      <c r="EJ273" s="112">
        <f t="shared" si="513"/>
        <v>0</v>
      </c>
    </row>
    <row r="274" spans="1:140" ht="15" hidden="1" customHeight="1" x14ac:dyDescent="0.25">
      <c r="A274" s="241">
        <v>37</v>
      </c>
      <c r="B274" s="87"/>
      <c r="C274" s="242" t="s">
        <v>707</v>
      </c>
      <c r="D274" s="243" t="s">
        <v>708</v>
      </c>
      <c r="E274" s="98">
        <v>16026</v>
      </c>
      <c r="F274" s="98">
        <v>16828</v>
      </c>
      <c r="G274" s="244"/>
      <c r="H274" s="245"/>
      <c r="I274" s="246"/>
      <c r="J274" s="266"/>
      <c r="K274" s="247">
        <v>1.4</v>
      </c>
      <c r="L274" s="247">
        <v>1.68</v>
      </c>
      <c r="M274" s="247">
        <v>2.23</v>
      </c>
      <c r="N274" s="248">
        <v>2.57</v>
      </c>
      <c r="O274" s="249">
        <f t="shared" ref="O274:AA274" si="575">SUM(O275:O290)</f>
        <v>0</v>
      </c>
      <c r="P274" s="249">
        <f t="shared" si="575"/>
        <v>0</v>
      </c>
      <c r="Q274" s="249">
        <f t="shared" si="575"/>
        <v>0</v>
      </c>
      <c r="R274" s="249">
        <f>SUM(R275:R290)</f>
        <v>0</v>
      </c>
      <c r="S274" s="249">
        <f t="shared" si="575"/>
        <v>0</v>
      </c>
      <c r="T274" s="249">
        <f>SUM(T275:T290)</f>
        <v>0</v>
      </c>
      <c r="U274" s="249">
        <f t="shared" si="575"/>
        <v>0</v>
      </c>
      <c r="V274" s="249">
        <f>SUM(V275:V290)</f>
        <v>0</v>
      </c>
      <c r="W274" s="249">
        <f t="shared" si="575"/>
        <v>0</v>
      </c>
      <c r="X274" s="249">
        <f>SUM(X275:X290)</f>
        <v>0</v>
      </c>
      <c r="Y274" s="249">
        <f t="shared" si="575"/>
        <v>0</v>
      </c>
      <c r="Z274" s="249">
        <f>SUM(Z275:Z290)</f>
        <v>0</v>
      </c>
      <c r="AA274" s="249">
        <f t="shared" si="575"/>
        <v>0</v>
      </c>
      <c r="AB274" s="249">
        <f>SUM(AB275:AB290)</f>
        <v>0</v>
      </c>
      <c r="AC274" s="249">
        <f t="shared" ref="AC274:AI274" si="576">SUM(AC275:AC290)</f>
        <v>0</v>
      </c>
      <c r="AD274" s="249">
        <f>SUM(AD275:AD290)</f>
        <v>0</v>
      </c>
      <c r="AE274" s="249">
        <f t="shared" si="576"/>
        <v>0</v>
      </c>
      <c r="AF274" s="249">
        <f t="shared" si="576"/>
        <v>0</v>
      </c>
      <c r="AG274" s="249">
        <f t="shared" si="576"/>
        <v>0</v>
      </c>
      <c r="AH274" s="249">
        <f t="shared" si="576"/>
        <v>0</v>
      </c>
      <c r="AI274" s="249">
        <f t="shared" si="576"/>
        <v>0</v>
      </c>
      <c r="AJ274" s="249">
        <f>SUM(AJ275:AJ290)</f>
        <v>0</v>
      </c>
      <c r="AK274" s="249">
        <f t="shared" ref="AK274:AQ274" si="577">SUM(AK275:AK290)</f>
        <v>0</v>
      </c>
      <c r="AL274" s="249">
        <f>SUM(AL275:AL290)</f>
        <v>0</v>
      </c>
      <c r="AM274" s="249">
        <f t="shared" si="577"/>
        <v>0</v>
      </c>
      <c r="AN274" s="249">
        <f>SUM(AN275:AN290)</f>
        <v>0</v>
      </c>
      <c r="AO274" s="249">
        <f t="shared" si="577"/>
        <v>0</v>
      </c>
      <c r="AP274" s="249">
        <f>SUM(AP275:AP290)</f>
        <v>0</v>
      </c>
      <c r="AQ274" s="249">
        <f t="shared" si="577"/>
        <v>0</v>
      </c>
      <c r="AR274" s="249">
        <f>SUM(AR275:AR290)</f>
        <v>0</v>
      </c>
      <c r="AS274" s="249">
        <f t="shared" ref="AS274:BC274" si="578">SUM(AS275:AS290)</f>
        <v>0</v>
      </c>
      <c r="AT274" s="249">
        <f>SUM(AT275:AT290)</f>
        <v>0</v>
      </c>
      <c r="AU274" s="249">
        <f t="shared" si="578"/>
        <v>0</v>
      </c>
      <c r="AV274" s="249">
        <f>SUM(AV275:AV290)</f>
        <v>0</v>
      </c>
      <c r="AW274" s="249">
        <f t="shared" si="578"/>
        <v>0</v>
      </c>
      <c r="AX274" s="249">
        <f>SUM(AX275:AX290)</f>
        <v>0</v>
      </c>
      <c r="AY274" s="249">
        <f t="shared" si="578"/>
        <v>0</v>
      </c>
      <c r="AZ274" s="249">
        <f>SUM(AZ275:AZ290)</f>
        <v>0</v>
      </c>
      <c r="BA274" s="249">
        <f t="shared" si="578"/>
        <v>0</v>
      </c>
      <c r="BB274" s="249">
        <f>SUM(BB275:BB290)</f>
        <v>0</v>
      </c>
      <c r="BC274" s="249">
        <f t="shared" si="578"/>
        <v>0</v>
      </c>
      <c r="BD274" s="249">
        <f>SUM(BD275:BD290)</f>
        <v>0</v>
      </c>
      <c r="BE274" s="249">
        <f t="shared" ref="BE274:BO274" si="579">SUM(BE275:BE290)</f>
        <v>0</v>
      </c>
      <c r="BF274" s="249">
        <f>SUM(BF275:BF290)</f>
        <v>0</v>
      </c>
      <c r="BG274" s="249">
        <f t="shared" si="579"/>
        <v>0</v>
      </c>
      <c r="BH274" s="249">
        <f>SUM(BH275:BH290)</f>
        <v>0</v>
      </c>
      <c r="BI274" s="249">
        <f t="shared" si="579"/>
        <v>0</v>
      </c>
      <c r="BJ274" s="249">
        <f>SUM(BJ275:BJ290)</f>
        <v>0</v>
      </c>
      <c r="BK274" s="249">
        <f t="shared" si="579"/>
        <v>0</v>
      </c>
      <c r="BL274" s="249">
        <f>SUM(BL275:BL290)</f>
        <v>0</v>
      </c>
      <c r="BM274" s="249">
        <f t="shared" si="579"/>
        <v>0</v>
      </c>
      <c r="BN274" s="249">
        <f>SUM(BN275:BN290)</f>
        <v>0</v>
      </c>
      <c r="BO274" s="249">
        <f t="shared" si="579"/>
        <v>0</v>
      </c>
      <c r="BP274" s="249">
        <f>SUM(BP275:BP290)</f>
        <v>0</v>
      </c>
      <c r="BQ274" s="249">
        <f t="shared" ref="BQ274:DW274" si="580">SUM(BQ275:BQ290)</f>
        <v>0</v>
      </c>
      <c r="BR274" s="249">
        <f>SUM(BR275:BR290)</f>
        <v>0</v>
      </c>
      <c r="BS274" s="249">
        <f t="shared" si="580"/>
        <v>0</v>
      </c>
      <c r="BT274" s="249">
        <f>SUM(BT275:BT290)</f>
        <v>0</v>
      </c>
      <c r="BU274" s="249">
        <f t="shared" si="580"/>
        <v>0</v>
      </c>
      <c r="BV274" s="249">
        <f>SUM(BV275:BV290)</f>
        <v>0</v>
      </c>
      <c r="BW274" s="249">
        <f t="shared" si="580"/>
        <v>0</v>
      </c>
      <c r="BX274" s="249">
        <f>SUM(BX275:BX290)</f>
        <v>0</v>
      </c>
      <c r="BY274" s="249">
        <f t="shared" si="580"/>
        <v>0</v>
      </c>
      <c r="BZ274" s="249">
        <f>SUM(BZ275:BZ290)</f>
        <v>0</v>
      </c>
      <c r="CA274" s="249">
        <f t="shared" si="580"/>
        <v>0</v>
      </c>
      <c r="CB274" s="249">
        <f>SUM(CB275:CB290)</f>
        <v>0</v>
      </c>
      <c r="CC274" s="249">
        <f t="shared" si="580"/>
        <v>0</v>
      </c>
      <c r="CD274" s="249">
        <f t="shared" si="580"/>
        <v>0</v>
      </c>
      <c r="CE274" s="249">
        <f t="shared" si="580"/>
        <v>0</v>
      </c>
      <c r="CF274" s="249">
        <f t="shared" si="580"/>
        <v>0</v>
      </c>
      <c r="CG274" s="249">
        <f t="shared" si="580"/>
        <v>0</v>
      </c>
      <c r="CH274" s="249">
        <f t="shared" si="580"/>
        <v>0</v>
      </c>
      <c r="CI274" s="249">
        <f t="shared" si="580"/>
        <v>0</v>
      </c>
      <c r="CJ274" s="249">
        <f t="shared" si="580"/>
        <v>0</v>
      </c>
      <c r="CK274" s="249">
        <f t="shared" si="580"/>
        <v>0</v>
      </c>
      <c r="CL274" s="249">
        <f t="shared" si="580"/>
        <v>0</v>
      </c>
      <c r="CM274" s="249">
        <f t="shared" si="580"/>
        <v>0</v>
      </c>
      <c r="CN274" s="249">
        <f t="shared" si="580"/>
        <v>0</v>
      </c>
      <c r="CO274" s="249">
        <f t="shared" si="580"/>
        <v>0</v>
      </c>
      <c r="CP274" s="249">
        <f t="shared" si="580"/>
        <v>0</v>
      </c>
      <c r="CQ274" s="249">
        <f t="shared" si="580"/>
        <v>0</v>
      </c>
      <c r="CR274" s="249">
        <f t="shared" si="580"/>
        <v>0</v>
      </c>
      <c r="CS274" s="249">
        <f t="shared" si="580"/>
        <v>0</v>
      </c>
      <c r="CT274" s="249">
        <f t="shared" si="580"/>
        <v>0</v>
      </c>
      <c r="CU274" s="249">
        <f t="shared" si="580"/>
        <v>0</v>
      </c>
      <c r="CV274" s="249">
        <f t="shared" si="580"/>
        <v>0</v>
      </c>
      <c r="CW274" s="249">
        <f t="shared" si="580"/>
        <v>0</v>
      </c>
      <c r="CX274" s="249">
        <f t="shared" si="580"/>
        <v>0</v>
      </c>
      <c r="CY274" s="249">
        <f t="shared" si="580"/>
        <v>0</v>
      </c>
      <c r="CZ274" s="249">
        <f t="shared" si="580"/>
        <v>0</v>
      </c>
      <c r="DA274" s="249">
        <f t="shared" si="580"/>
        <v>0</v>
      </c>
      <c r="DB274" s="249">
        <f t="shared" si="580"/>
        <v>0</v>
      </c>
      <c r="DC274" s="249">
        <f t="shared" si="580"/>
        <v>40</v>
      </c>
      <c r="DD274" s="249">
        <f t="shared" si="580"/>
        <v>1650535.348</v>
      </c>
      <c r="DE274" s="249">
        <f t="shared" si="580"/>
        <v>0</v>
      </c>
      <c r="DF274" s="249">
        <f t="shared" si="580"/>
        <v>0</v>
      </c>
      <c r="DG274" s="249">
        <f t="shared" si="580"/>
        <v>0</v>
      </c>
      <c r="DH274" s="249">
        <f t="shared" si="580"/>
        <v>0</v>
      </c>
      <c r="DI274" s="249">
        <f t="shared" si="580"/>
        <v>0</v>
      </c>
      <c r="DJ274" s="249">
        <f t="shared" si="580"/>
        <v>0</v>
      </c>
      <c r="DK274" s="249">
        <f t="shared" si="580"/>
        <v>0</v>
      </c>
      <c r="DL274" s="249">
        <f t="shared" si="580"/>
        <v>0</v>
      </c>
      <c r="DM274" s="249">
        <f t="shared" si="580"/>
        <v>0</v>
      </c>
      <c r="DN274" s="249">
        <f>SUM(DN275:DN290)</f>
        <v>0</v>
      </c>
      <c r="DO274" s="249">
        <f t="shared" si="580"/>
        <v>0</v>
      </c>
      <c r="DP274" s="249">
        <f>SUM(DP275:DP290)</f>
        <v>0</v>
      </c>
      <c r="DQ274" s="249">
        <f t="shared" si="580"/>
        <v>0</v>
      </c>
      <c r="DR274" s="249">
        <f t="shared" si="580"/>
        <v>0</v>
      </c>
      <c r="DS274" s="249">
        <f t="shared" si="580"/>
        <v>0</v>
      </c>
      <c r="DT274" s="249">
        <f t="shared" si="580"/>
        <v>0</v>
      </c>
      <c r="DU274" s="249">
        <f t="shared" si="580"/>
        <v>0</v>
      </c>
      <c r="DV274" s="249">
        <f>SUM(DV275:DV290)</f>
        <v>0</v>
      </c>
      <c r="DW274" s="249">
        <f t="shared" si="580"/>
        <v>2717</v>
      </c>
      <c r="DX274" s="249">
        <f>SUM(DX275:DX290)</f>
        <v>100139255.678</v>
      </c>
      <c r="DY274" s="249">
        <f t="shared" ref="DY274:EJ274" si="581">SUM(DY275:DY290)</f>
        <v>0</v>
      </c>
      <c r="DZ274" s="249">
        <f t="shared" si="581"/>
        <v>0</v>
      </c>
      <c r="EA274" s="249">
        <f t="shared" si="581"/>
        <v>0</v>
      </c>
      <c r="EB274" s="249">
        <f t="shared" si="581"/>
        <v>0</v>
      </c>
      <c r="EC274" s="249">
        <f t="shared" si="581"/>
        <v>0</v>
      </c>
      <c r="ED274" s="249">
        <f t="shared" si="581"/>
        <v>0</v>
      </c>
      <c r="EE274" s="249">
        <f t="shared" si="581"/>
        <v>0</v>
      </c>
      <c r="EF274" s="249">
        <f t="shared" si="581"/>
        <v>0</v>
      </c>
      <c r="EG274" s="249"/>
      <c r="EH274" s="249"/>
      <c r="EI274" s="249">
        <f t="shared" si="581"/>
        <v>2757</v>
      </c>
      <c r="EJ274" s="249">
        <f t="shared" si="581"/>
        <v>101789791.02600002</v>
      </c>
    </row>
    <row r="275" spans="1:140" s="13" customFormat="1" ht="45" hidden="1" customHeight="1" x14ac:dyDescent="0.25">
      <c r="A275" s="95"/>
      <c r="B275" s="132">
        <v>192</v>
      </c>
      <c r="C275" s="96" t="s">
        <v>709</v>
      </c>
      <c r="D275" s="250" t="s">
        <v>710</v>
      </c>
      <c r="E275" s="98">
        <v>16026</v>
      </c>
      <c r="F275" s="98">
        <v>16828</v>
      </c>
      <c r="G275" s="212">
        <v>1.98</v>
      </c>
      <c r="H275" s="100"/>
      <c r="I275" s="101">
        <v>1</v>
      </c>
      <c r="J275" s="102"/>
      <c r="K275" s="103">
        <v>1.4</v>
      </c>
      <c r="L275" s="103">
        <v>1.68</v>
      </c>
      <c r="M275" s="103">
        <v>2.23</v>
      </c>
      <c r="N275" s="103">
        <v>2.57</v>
      </c>
      <c r="O275" s="224"/>
      <c r="P275" s="105">
        <f t="shared" ref="P275:P290" si="582">(O275/12*2*$E275*$G275*$I275*$K275*P$10)+(O275/12*10*$F275*$G275*$I275*$K275*P$10)</f>
        <v>0</v>
      </c>
      <c r="Q275" s="224"/>
      <c r="R275" s="105">
        <f t="shared" ref="R275:R289" si="583">(Q275/12*2*$E275*$G275*$I275*$K275*R$10)+(Q275/12*10*$F275*$G275*$I275*$K275*R$10)</f>
        <v>0</v>
      </c>
      <c r="S275" s="224"/>
      <c r="T275" s="105">
        <f t="shared" ref="T275:T290" si="584">(S275/12*2*$E275*$G275*$I275*$K275*T$10)+(S275/12*10*$F275*$G275*$I275*$K275*T$10)</f>
        <v>0</v>
      </c>
      <c r="U275" s="224"/>
      <c r="V275" s="105">
        <f t="shared" ref="V275:V290" si="585">(U275/12*2*$E275*$G275*$I275*$K275*V$10)+(U275/12*10*$F275*$G275*$I275*$K275*V$10)</f>
        <v>0</v>
      </c>
      <c r="W275" s="224"/>
      <c r="X275" s="105">
        <f t="shared" ref="X275:X290" si="586">(W275/12*2*$E275*$G275*$I275*$K275*X$10)+(W275/12*10*$F275*$G275*$I275*$K275*X$10)</f>
        <v>0</v>
      </c>
      <c r="Y275" s="224"/>
      <c r="Z275" s="105">
        <f t="shared" ref="Z275:Z290" si="587">(Y275/12*2*$E275*$G275*$I275*$K275*Z$10)+(Y275/12*10*$F275*$G275*$I275*$K275*Z$10)</f>
        <v>0</v>
      </c>
      <c r="AA275" s="224"/>
      <c r="AB275" s="105">
        <f t="shared" ref="AB275:AB290" si="588">(AA275/12*2*$E275*$G275*$I275*$K275*AB$10)+(AA275/12*10*$F275*$G275*$I275*$K275*AB$10)</f>
        <v>0</v>
      </c>
      <c r="AC275" s="224"/>
      <c r="AD275" s="105">
        <f t="shared" ref="AD275:AD290" si="589">(AC275/12*2*$E275*$G275*$I275*$K275*AD$10)+(AC275/12*10*$F275*$G275*$I275*$K275*AD$10)</f>
        <v>0</v>
      </c>
      <c r="AE275" s="224"/>
      <c r="AF275" s="106">
        <f t="shared" ref="AF275:AF290" si="590">SUM(AE275/12*2*$E275*$G275*$I275*$L275*$AF$10)+(AE275/12*10*$F275*$G275*$I275*$L275*$AF$10)</f>
        <v>0</v>
      </c>
      <c r="AG275" s="106"/>
      <c r="AH275" s="107">
        <f t="shared" ref="AH275:AH289" si="591">SUM(AG275/12*2*$E275*$G275*$I275*$L275*$AH$10)+(AG275/12*10*$F275*$G275*$I275*$L275*$AH$10)</f>
        <v>0</v>
      </c>
      <c r="AI275" s="224"/>
      <c r="AJ275" s="105">
        <f t="shared" ref="AJ275:AJ290" si="592">(AI275/12*2*$E275*$G275*$I275*$K275*AJ$10)+(AI275/12*10*$F275*$G275*$I275*$K275*AJ$10)</f>
        <v>0</v>
      </c>
      <c r="AK275" s="224"/>
      <c r="AL275" s="105">
        <f t="shared" ref="AL275:AL290" si="593">(AK275/12*2*$E275*$G275*$I275*$K275*AL$10)+(AK275/12*10*$F275*$G275*$I275*$K275*AL$10)</f>
        <v>0</v>
      </c>
      <c r="AM275" s="224"/>
      <c r="AN275" s="105">
        <f t="shared" ref="AN275:AN290" si="594">(AM275/12*2*$E275*$G275*$I275*$K275*AN$10)+(AM275/12*10*$F275*$G275*$I275*$K275*AN$10)</f>
        <v>0</v>
      </c>
      <c r="AO275" s="224"/>
      <c r="AP275" s="105">
        <f t="shared" ref="AP275:AP290" si="595">(AO275/12*2*$E275*$G275*$I275*$K275*AP$10)+(AO275/12*10*$F275*$G275*$I275*$K275*AP$10)</f>
        <v>0</v>
      </c>
      <c r="AQ275" s="224"/>
      <c r="AR275" s="105">
        <f t="shared" ref="AR275:AR290" si="596">(AQ275/12*2*$E275*$G275*$I275*$K275*AR$10)+(AQ275/12*10*$F275*$G275*$I275*$K275*AR$10)</f>
        <v>0</v>
      </c>
      <c r="AS275" s="224"/>
      <c r="AT275" s="105">
        <f t="shared" ref="AT275:AT290" si="597">(AS275/12*2*$E275*$G275*$I275*$K275*AT$10)+(AS275/12*10*$F275*$G275*$I275*$K275*AT$10)</f>
        <v>0</v>
      </c>
      <c r="AU275" s="224"/>
      <c r="AV275" s="105">
        <f t="shared" ref="AV275:AV290" si="598">(AU275/12*2*$E275*$G275*$I275*$K275*AV$10)+(AU275/12*10*$F275*$G275*$I275*$K275*AV$10)</f>
        <v>0</v>
      </c>
      <c r="AW275" s="224"/>
      <c r="AX275" s="105">
        <f t="shared" ref="AX275:AX290" si="599">(AW275/12*2*$E275*$G275*$I275*$K275*AX$10)+(AW275/12*10*$F275*$G275*$I275*$K275*AX$10)</f>
        <v>0</v>
      </c>
      <c r="AY275" s="224"/>
      <c r="AZ275" s="105">
        <f t="shared" ref="AZ275:AZ290" si="600">(AY275/12*2*$E275*$G275*$I275*$K275*AZ$10)+(AY275/12*10*$F275*$G275*$I275*$K275*AZ$10)</f>
        <v>0</v>
      </c>
      <c r="BA275" s="224"/>
      <c r="BB275" s="105">
        <f t="shared" ref="BB275:BB290" si="601">(BA275/12*2*$E275*$G275*$I275*$K275*BB$10)+(BA275/12*10*$F275*$G275*$I275*$K275*BB$10)</f>
        <v>0</v>
      </c>
      <c r="BC275" s="224"/>
      <c r="BD275" s="105">
        <f t="shared" ref="BD275:BD290" si="602">(BC275/12*2*$E275*$G275*$I275*$K275*BD$10)+(BC275/12*10*$F275*$G275*$I275*$K275*BD$10)</f>
        <v>0</v>
      </c>
      <c r="BE275" s="224"/>
      <c r="BF275" s="105">
        <f t="shared" ref="BF275:BF290" si="603">(BE275/12*2*$E275*$G275*$I275*$K275*BF$10)+(BE275/12*10*$F275*$G275*$I275*$K275*BF$10)</f>
        <v>0</v>
      </c>
      <c r="BG275" s="224"/>
      <c r="BH275" s="105">
        <f t="shared" ref="BH275:BH290" si="604">(BG275/12*2*$E275*$G275*$I275*$K275*BH$10)+(BG275/12*10*$F275*$G275*$I275*$K275*BH$10)</f>
        <v>0</v>
      </c>
      <c r="BI275" s="224"/>
      <c r="BJ275" s="105">
        <f t="shared" ref="BJ275:BJ290" si="605">(BI275/12*2*$E275*$G275*$I275*$K275*BJ$10)+(BI275/12*10*$F275*$G275*$I275*$K275*BJ$10)</f>
        <v>0</v>
      </c>
      <c r="BK275" s="224"/>
      <c r="BL275" s="105">
        <f t="shared" ref="BL275:BL290" si="606">(BK275/12*2*$E275*$G275*$I275*$K275*BL$10)+(BK275/12*10*$F275*$G275*$I275*$K275*BL$10)</f>
        <v>0</v>
      </c>
      <c r="BM275" s="224"/>
      <c r="BN275" s="105">
        <f t="shared" ref="BN275:BN290" si="607">(BM275/12*2*$E275*$G275*$I275*$K275*BN$10)+(BM275/12*10*$F275*$G275*$I275*$K275*BN$10)</f>
        <v>0</v>
      </c>
      <c r="BO275" s="251"/>
      <c r="BP275" s="105">
        <f t="shared" ref="BP275:BP289" si="608">(BO275/12*2*$E275*$G275*$I275*$K275*BP$10)+(BO275/12*10*$F275*$G275*$I275*$K275*BP$10)</f>
        <v>0</v>
      </c>
      <c r="BQ275" s="224"/>
      <c r="BR275" s="105">
        <f t="shared" ref="BR275:BR290" si="609">(BQ275/12*2*$E275*$G275*$I275*$K275*BR$10)+(BQ275/12*10*$F275*$G275*$I275*$K275*BR$10)</f>
        <v>0</v>
      </c>
      <c r="BS275" s="224"/>
      <c r="BT275" s="105">
        <f t="shared" ref="BT275:BT290" si="610">(BS275/12*2*$E275*$G275*$I275*$K275*BT$10)+(BS275/12*10*$F275*$G275*$I275*$K275*BT$10)</f>
        <v>0</v>
      </c>
      <c r="BU275" s="104"/>
      <c r="BV275" s="105">
        <f t="shared" ref="BV275:BV290" si="611">(BU275/12*2*$E275*$G275*$I275*$K275*BV$10)+(BU275/12*10*$F275*$G275*$I275*$K275*BV$10)</f>
        <v>0</v>
      </c>
      <c r="BW275" s="224"/>
      <c r="BX275" s="105">
        <f t="shared" ref="BX275:BX290" si="612">(BW275/12*2*$E275*$G275*$I275*$K275*BX$10)+(BW275/12*10*$F275*$G275*$I275*$K275*BX$10)</f>
        <v>0</v>
      </c>
      <c r="BY275" s="224"/>
      <c r="BZ275" s="105">
        <f t="shared" ref="BZ275:BZ290" si="613">(BY275/12*2*$E275*$G275*$I275*$K275*BZ$10)+(BY275/12*10*$F275*$G275*$I275*$K275*BZ$10)</f>
        <v>0</v>
      </c>
      <c r="CA275" s="224"/>
      <c r="CB275" s="105">
        <f t="shared" ref="CB275:CB290" si="614">(CA275/12*2*$E275*$G275*$I275*$K275*CB$10)+(CA275/12*10*$F275*$G275*$I275*$K275*CB$10)</f>
        <v>0</v>
      </c>
      <c r="CC275" s="224"/>
      <c r="CD275" s="107">
        <f t="shared" ref="CD275:CD290" si="615">SUM(CC275/12*2*$E275*$G275*$I275*$L275*CD$10)+(CC275/12*10*$F275*$G275*$I275*$L275*$CD$10)</f>
        <v>0</v>
      </c>
      <c r="CE275" s="224"/>
      <c r="CF275" s="107">
        <f t="shared" ref="CF275:CF290" si="616">SUM(CE275/12*2*$E275*$G275*$I275*$L275*CF$10)+(CE275/12*10*$F275*$G275*$I275*$L275*CF$10)</f>
        <v>0</v>
      </c>
      <c r="CG275" s="224"/>
      <c r="CH275" s="107">
        <f t="shared" ref="CH275:CH290" si="617">SUM(CG275/12*2*$E275*$G275*$I275*$L275*CH$10)+(CG275/12*10*$F275*$G275*$I275*$L275*CH$10)</f>
        <v>0</v>
      </c>
      <c r="CI275" s="224"/>
      <c r="CJ275" s="107">
        <f t="shared" ref="CJ275:CJ290" si="618">SUM(CI275/12*2*$E275*$G275*$I275*$L275*CJ$10)+(CI275/12*10*$F275*$G275*$I275*$L275*CJ$10)</f>
        <v>0</v>
      </c>
      <c r="CK275" s="224"/>
      <c r="CL275" s="107">
        <f t="shared" ref="CL275:CL290" si="619">SUM(CK275/12*2*$E275*$G275*$I275*$L275*CL$10)+(CK275/12*10*$F275*$G275*$I275*$L275*CL$10)</f>
        <v>0</v>
      </c>
      <c r="CM275" s="224"/>
      <c r="CN275" s="107">
        <f t="shared" ref="CN275:CN290" si="620">SUM(CM275/12*2*$E275*$G275*$I275*$L275*CN$10)+(CM275/12*10*$F275*$G275*$I275*$L275*CN$10)</f>
        <v>0</v>
      </c>
      <c r="CO275" s="224"/>
      <c r="CP275" s="107">
        <f t="shared" ref="CP275:CP290" si="621">SUM(CO275/12*2*$E275*$G275*$I275*$L275*CP$10)+(CO275/12*10*$F275*$G275*$I275*$L275*CP$10)</f>
        <v>0</v>
      </c>
      <c r="CQ275" s="224"/>
      <c r="CR275" s="107">
        <f t="shared" ref="CR275:CR290" si="622">SUM(CQ275/12*2*$E275*$G275*$I275*$L275*CR$10)+(CQ275/12*10*$F275*$G275*$I275*$L275*CR$10)</f>
        <v>0</v>
      </c>
      <c r="CS275" s="224"/>
      <c r="CT275" s="107">
        <f t="shared" ref="CT275:CT290" si="623">SUM(CS275/12*2*$E275*$G275*$I275*$L275*CT$10)+(CS275/12*10*$F275*$G275*$I275*$L275*CT$10)</f>
        <v>0</v>
      </c>
      <c r="CU275" s="224"/>
      <c r="CV275" s="107">
        <f t="shared" ref="CV275:CV290" si="624">SUM(CU275/12*2*$E275*$G275*$I275*$L275*CV$10)+(CU275/12*10*$F275*$G275*$I275*$L275*CV$10)</f>
        <v>0</v>
      </c>
      <c r="CW275" s="224"/>
      <c r="CX275" s="107">
        <f t="shared" ref="CX275:CX290" si="625">SUM(CW275/12*2*$E275*$G275*$I275*$L275*CX$10)+(CW275/12*10*$F275*$G275*$I275*$L275*CX$10)</f>
        <v>0</v>
      </c>
      <c r="CY275" s="104"/>
      <c r="CZ275" s="107">
        <f t="shared" ref="CZ275:CZ290" si="626">SUM(CY275/12*2*$E275*$G275*$I275*$L275*CZ$10)+(CY275/12*10*$F275*$G275*$I275*$L275*CZ$10)</f>
        <v>0</v>
      </c>
      <c r="DA275" s="224"/>
      <c r="DB275" s="107">
        <f t="shared" ref="DB275:DB290" si="627">SUM(DA275/12*2*$E275*$G275*$I275*$L275*DB$10)+(DA275/12*10*$F275*$G275*$I275*$L275*DB$10)</f>
        <v>0</v>
      </c>
      <c r="DC275" s="104">
        <v>20</v>
      </c>
      <c r="DD275" s="107">
        <f t="shared" ref="DD275:DD290" si="628">SUM(DC275/12*2*$E275*$G275*$I275*$L275*DD$10)+(DC275/12*10*$F275*$G275*$I275*$L275*DD$10)</f>
        <v>1110640.608</v>
      </c>
      <c r="DE275" s="224"/>
      <c r="DF275" s="106">
        <f t="shared" ref="DF275:DF290" si="629">SUM(DE275/12*2*$E275*$G275*$I275*$L275*DF$10)+(DE275/12*10*$F275*$G275*$I275*$L275*DF$10)</f>
        <v>0</v>
      </c>
      <c r="DG275" s="224"/>
      <c r="DH275" s="107">
        <f t="shared" ref="DH275:DH290" si="630">SUM(DG275/12*2*$E275*$G275*$I275*$L275*DH$10)+(DG275/12*10*$F275*$G275*$I275*$L275*DH$10)</f>
        <v>0</v>
      </c>
      <c r="DI275" s="224"/>
      <c r="DJ275" s="107">
        <f t="shared" ref="DJ275:DJ290" si="631">SUM(DI275/12*2*$E275*$G275*$I275*$M275*DJ$10)+(DI275/12*10*$F275*$G275*$I275*$M275*DJ$10)</f>
        <v>0</v>
      </c>
      <c r="DK275" s="224"/>
      <c r="DL275" s="107">
        <f t="shared" ref="DL275:DL290" si="632">SUM(DK275/12*2*$E275*$G275*$I275*$N275*DL$10)+(DK275/12*10*$F275*$G275*$I275*$N275*DL$10)</f>
        <v>0</v>
      </c>
      <c r="DM275" s="224"/>
      <c r="DN275" s="105">
        <f t="shared" ref="DN275:DN290" si="633">(DM275/12*2*$E275*$G275*$I275*$K275*DN$10)+(DM275/12*10*$F275*$G275*$I275*$K275*DN$10)</f>
        <v>0</v>
      </c>
      <c r="DO275" s="224"/>
      <c r="DP275" s="105">
        <f t="shared" ref="DP275:DP290" si="634">(DO275/12*2*$E275*$G275*$I275*$K275*DP$10)+(DO275/12*10*$F275*$G275*$I275*$K275*DP$10)</f>
        <v>0</v>
      </c>
      <c r="DQ275" s="224"/>
      <c r="DR275" s="107">
        <f t="shared" ref="DR275:DR290" si="635">SUM(DQ275/12*2*$E275*$G275*$I275)+(DQ275/12*10*$F275*$G275*$I275)</f>
        <v>0</v>
      </c>
      <c r="DS275" s="224"/>
      <c r="DT275" s="106"/>
      <c r="DU275" s="104"/>
      <c r="DV275" s="105">
        <f t="shared" ref="DV275:DV290" si="636">(DU275/12*2*$E275*$G275*$I275*$K275*DV$10)+(DU275/12*10*$F275*$G275*$I275*$K275*DV$10)</f>
        <v>0</v>
      </c>
      <c r="DW275" s="104">
        <f>400-7</f>
        <v>393</v>
      </c>
      <c r="DX275" s="105">
        <f t="shared" ref="DX275:DX290" si="637">(DW275/12*2*$E275*$G275*$I275*$K275*DX$10)+(DW275/12*10*$F275*$G275*$I275*$K275*DX$10)</f>
        <v>18186739.955999997</v>
      </c>
      <c r="DY275" s="104"/>
      <c r="DZ275" s="106"/>
      <c r="EA275" s="110"/>
      <c r="EB275" s="110"/>
      <c r="EC275" s="125"/>
      <c r="ED275" s="106"/>
      <c r="EE275" s="125"/>
      <c r="EF275" s="125"/>
      <c r="EG275" s="125"/>
      <c r="EH275" s="111">
        <f t="shared" ref="EH275:EH290" si="638">(EG275/12*2*$E275*$G275*$I275*$K275)+(EG275/12*10*$F275*$G275*$I275*$K275)</f>
        <v>0</v>
      </c>
      <c r="EI275" s="112">
        <f t="shared" ref="EI275:EJ290" si="639">SUM(O275,Q275,S275,U275,W275,Y275,AA275,AC275,AE275,AG275,AI275,AK275,AM275,AO275,AQ275,AS275,AU275,AW275,AY275,BA275,BC275,BE275,BG275,BI275,BK275,BM275,BO275,BQ275,BS275,BU275,BW275,BY275,CA275,CC275,CE275,CG275,CI275,CK275,CM275,CO275,CQ275,CS275,CU275,CW275,CY275,DA275,DC275,DE275,DG275,DI275,DK275,DM275,DO275,DQ275,DS275,DU275,DW275,DY275,EA275,EC275,EE275)</f>
        <v>413</v>
      </c>
      <c r="EJ275" s="112">
        <f t="shared" si="639"/>
        <v>19297380.563999996</v>
      </c>
    </row>
    <row r="276" spans="1:140" s="13" customFormat="1" ht="45" hidden="1" customHeight="1" x14ac:dyDescent="0.25">
      <c r="A276" s="95"/>
      <c r="B276" s="132">
        <v>193</v>
      </c>
      <c r="C276" s="96" t="s">
        <v>711</v>
      </c>
      <c r="D276" s="250" t="s">
        <v>712</v>
      </c>
      <c r="E276" s="98">
        <v>16026</v>
      </c>
      <c r="F276" s="98">
        <v>16828</v>
      </c>
      <c r="G276" s="212">
        <v>2.31</v>
      </c>
      <c r="H276" s="100"/>
      <c r="I276" s="101">
        <v>1</v>
      </c>
      <c r="J276" s="102"/>
      <c r="K276" s="103">
        <v>1.4</v>
      </c>
      <c r="L276" s="103">
        <v>1.68</v>
      </c>
      <c r="M276" s="103">
        <v>2.23</v>
      </c>
      <c r="N276" s="103">
        <v>2.57</v>
      </c>
      <c r="O276" s="86"/>
      <c r="P276" s="105">
        <f t="shared" si="582"/>
        <v>0</v>
      </c>
      <c r="Q276" s="252"/>
      <c r="R276" s="105">
        <f t="shared" si="583"/>
        <v>0</v>
      </c>
      <c r="S276" s="86"/>
      <c r="T276" s="105">
        <f t="shared" si="584"/>
        <v>0</v>
      </c>
      <c r="U276" s="86"/>
      <c r="V276" s="105">
        <f t="shared" si="585"/>
        <v>0</v>
      </c>
      <c r="W276" s="86"/>
      <c r="X276" s="105">
        <f t="shared" si="586"/>
        <v>0</v>
      </c>
      <c r="Y276" s="86"/>
      <c r="Z276" s="105">
        <f t="shared" si="587"/>
        <v>0</v>
      </c>
      <c r="AA276" s="86"/>
      <c r="AB276" s="105">
        <f t="shared" si="588"/>
        <v>0</v>
      </c>
      <c r="AC276" s="86"/>
      <c r="AD276" s="105">
        <f t="shared" si="589"/>
        <v>0</v>
      </c>
      <c r="AE276" s="86"/>
      <c r="AF276" s="106">
        <f t="shared" si="590"/>
        <v>0</v>
      </c>
      <c r="AG276" s="106"/>
      <c r="AH276" s="107">
        <f t="shared" si="591"/>
        <v>0</v>
      </c>
      <c r="AI276" s="86"/>
      <c r="AJ276" s="105">
        <f t="shared" si="592"/>
        <v>0</v>
      </c>
      <c r="AK276" s="86"/>
      <c r="AL276" s="105">
        <f t="shared" si="593"/>
        <v>0</v>
      </c>
      <c r="AM276" s="86"/>
      <c r="AN276" s="105">
        <f t="shared" si="594"/>
        <v>0</v>
      </c>
      <c r="AO276" s="86"/>
      <c r="AP276" s="105">
        <f t="shared" si="595"/>
        <v>0</v>
      </c>
      <c r="AQ276" s="86"/>
      <c r="AR276" s="105">
        <f t="shared" si="596"/>
        <v>0</v>
      </c>
      <c r="AS276" s="86"/>
      <c r="AT276" s="105">
        <f t="shared" si="597"/>
        <v>0</v>
      </c>
      <c r="AU276" s="86"/>
      <c r="AV276" s="105">
        <f t="shared" si="598"/>
        <v>0</v>
      </c>
      <c r="AW276" s="86"/>
      <c r="AX276" s="105">
        <f t="shared" si="599"/>
        <v>0</v>
      </c>
      <c r="AY276" s="86"/>
      <c r="AZ276" s="105">
        <f t="shared" si="600"/>
        <v>0</v>
      </c>
      <c r="BA276" s="86"/>
      <c r="BB276" s="105">
        <f t="shared" si="601"/>
        <v>0</v>
      </c>
      <c r="BC276" s="86"/>
      <c r="BD276" s="105">
        <f t="shared" si="602"/>
        <v>0</v>
      </c>
      <c r="BE276" s="86"/>
      <c r="BF276" s="105">
        <f t="shared" si="603"/>
        <v>0</v>
      </c>
      <c r="BG276" s="86"/>
      <c r="BH276" s="105">
        <f t="shared" si="604"/>
        <v>0</v>
      </c>
      <c r="BI276" s="86"/>
      <c r="BJ276" s="105">
        <f t="shared" si="605"/>
        <v>0</v>
      </c>
      <c r="BK276" s="86"/>
      <c r="BL276" s="105">
        <f t="shared" si="606"/>
        <v>0</v>
      </c>
      <c r="BM276" s="86"/>
      <c r="BN276" s="105">
        <f t="shared" si="607"/>
        <v>0</v>
      </c>
      <c r="BO276" s="253"/>
      <c r="BP276" s="105">
        <f t="shared" si="608"/>
        <v>0</v>
      </c>
      <c r="BQ276" s="86"/>
      <c r="BR276" s="105">
        <f t="shared" si="609"/>
        <v>0</v>
      </c>
      <c r="BS276" s="86"/>
      <c r="BT276" s="105">
        <f t="shared" si="610"/>
        <v>0</v>
      </c>
      <c r="BU276" s="104"/>
      <c r="BV276" s="105">
        <f t="shared" si="611"/>
        <v>0</v>
      </c>
      <c r="BW276" s="86"/>
      <c r="BX276" s="105">
        <f t="shared" si="612"/>
        <v>0</v>
      </c>
      <c r="BY276" s="86"/>
      <c r="BZ276" s="105">
        <f t="shared" si="613"/>
        <v>0</v>
      </c>
      <c r="CA276" s="86"/>
      <c r="CB276" s="105">
        <f t="shared" si="614"/>
        <v>0</v>
      </c>
      <c r="CC276" s="86"/>
      <c r="CD276" s="107">
        <f t="shared" si="615"/>
        <v>0</v>
      </c>
      <c r="CE276" s="86"/>
      <c r="CF276" s="107">
        <f t="shared" si="616"/>
        <v>0</v>
      </c>
      <c r="CG276" s="86"/>
      <c r="CH276" s="107">
        <f t="shared" si="617"/>
        <v>0</v>
      </c>
      <c r="CI276" s="86"/>
      <c r="CJ276" s="107">
        <f t="shared" si="618"/>
        <v>0</v>
      </c>
      <c r="CK276" s="86"/>
      <c r="CL276" s="107">
        <f t="shared" si="619"/>
        <v>0</v>
      </c>
      <c r="CM276" s="86"/>
      <c r="CN276" s="107">
        <f t="shared" si="620"/>
        <v>0</v>
      </c>
      <c r="CO276" s="86"/>
      <c r="CP276" s="107">
        <f t="shared" si="621"/>
        <v>0</v>
      </c>
      <c r="CQ276" s="86"/>
      <c r="CR276" s="107">
        <f t="shared" si="622"/>
        <v>0</v>
      </c>
      <c r="CS276" s="86"/>
      <c r="CT276" s="107">
        <f t="shared" si="623"/>
        <v>0</v>
      </c>
      <c r="CU276" s="86"/>
      <c r="CV276" s="107">
        <f t="shared" si="624"/>
        <v>0</v>
      </c>
      <c r="CW276" s="86"/>
      <c r="CX276" s="107">
        <f t="shared" si="625"/>
        <v>0</v>
      </c>
      <c r="CY276" s="104"/>
      <c r="CZ276" s="107">
        <f t="shared" si="626"/>
        <v>0</v>
      </c>
      <c r="DA276" s="86"/>
      <c r="DB276" s="107">
        <f t="shared" si="627"/>
        <v>0</v>
      </c>
      <c r="DC276" s="104"/>
      <c r="DD276" s="107">
        <f t="shared" si="628"/>
        <v>0</v>
      </c>
      <c r="DE276" s="86"/>
      <c r="DF276" s="106">
        <f t="shared" si="629"/>
        <v>0</v>
      </c>
      <c r="DG276" s="86"/>
      <c r="DH276" s="107">
        <f t="shared" si="630"/>
        <v>0</v>
      </c>
      <c r="DI276" s="86"/>
      <c r="DJ276" s="107">
        <f t="shared" si="631"/>
        <v>0</v>
      </c>
      <c r="DK276" s="86"/>
      <c r="DL276" s="107">
        <f t="shared" si="632"/>
        <v>0</v>
      </c>
      <c r="DM276" s="86"/>
      <c r="DN276" s="105">
        <f t="shared" si="633"/>
        <v>0</v>
      </c>
      <c r="DO276" s="86"/>
      <c r="DP276" s="105">
        <f t="shared" si="634"/>
        <v>0</v>
      </c>
      <c r="DQ276" s="86"/>
      <c r="DR276" s="107">
        <f t="shared" si="635"/>
        <v>0</v>
      </c>
      <c r="DS276" s="86"/>
      <c r="DT276" s="106"/>
      <c r="DU276" s="104"/>
      <c r="DV276" s="105">
        <f t="shared" si="636"/>
        <v>0</v>
      </c>
      <c r="DW276" s="104">
        <v>89</v>
      </c>
      <c r="DX276" s="105">
        <f t="shared" si="637"/>
        <v>4805063.1859999998</v>
      </c>
      <c r="DY276" s="104"/>
      <c r="DZ276" s="106"/>
      <c r="EA276" s="110"/>
      <c r="EB276" s="110"/>
      <c r="EC276" s="125"/>
      <c r="ED276" s="106"/>
      <c r="EE276" s="125"/>
      <c r="EF276" s="125"/>
      <c r="EG276" s="125"/>
      <c r="EH276" s="111">
        <f t="shared" si="638"/>
        <v>0</v>
      </c>
      <c r="EI276" s="112">
        <f t="shared" si="639"/>
        <v>89</v>
      </c>
      <c r="EJ276" s="112">
        <f t="shared" si="639"/>
        <v>4805063.1859999998</v>
      </c>
    </row>
    <row r="277" spans="1:140" s="13" customFormat="1" ht="60" hidden="1" customHeight="1" x14ac:dyDescent="0.25">
      <c r="A277" s="95"/>
      <c r="B277" s="132">
        <v>194</v>
      </c>
      <c r="C277" s="96" t="s">
        <v>713</v>
      </c>
      <c r="D277" s="250" t="s">
        <v>714</v>
      </c>
      <c r="E277" s="98">
        <v>16026</v>
      </c>
      <c r="F277" s="98">
        <v>16828</v>
      </c>
      <c r="G277" s="99">
        <v>1.52</v>
      </c>
      <c r="H277" s="100"/>
      <c r="I277" s="101">
        <v>1</v>
      </c>
      <c r="J277" s="102"/>
      <c r="K277" s="103">
        <v>1.4</v>
      </c>
      <c r="L277" s="103">
        <v>1.68</v>
      </c>
      <c r="M277" s="103">
        <v>2.23</v>
      </c>
      <c r="N277" s="103">
        <v>2.57</v>
      </c>
      <c r="O277" s="86"/>
      <c r="P277" s="105">
        <f t="shared" si="582"/>
        <v>0</v>
      </c>
      <c r="Q277" s="252"/>
      <c r="R277" s="105">
        <f t="shared" si="583"/>
        <v>0</v>
      </c>
      <c r="S277" s="86"/>
      <c r="T277" s="105">
        <f t="shared" si="584"/>
        <v>0</v>
      </c>
      <c r="U277" s="86"/>
      <c r="V277" s="105">
        <f t="shared" si="585"/>
        <v>0</v>
      </c>
      <c r="W277" s="86"/>
      <c r="X277" s="105">
        <f t="shared" si="586"/>
        <v>0</v>
      </c>
      <c r="Y277" s="86"/>
      <c r="Z277" s="105">
        <f t="shared" si="587"/>
        <v>0</v>
      </c>
      <c r="AA277" s="86"/>
      <c r="AB277" s="105">
        <f t="shared" si="588"/>
        <v>0</v>
      </c>
      <c r="AC277" s="86"/>
      <c r="AD277" s="105">
        <f t="shared" si="589"/>
        <v>0</v>
      </c>
      <c r="AE277" s="86"/>
      <c r="AF277" s="106">
        <f t="shared" si="590"/>
        <v>0</v>
      </c>
      <c r="AG277" s="106"/>
      <c r="AH277" s="107">
        <f t="shared" si="591"/>
        <v>0</v>
      </c>
      <c r="AI277" s="86"/>
      <c r="AJ277" s="105">
        <f t="shared" si="592"/>
        <v>0</v>
      </c>
      <c r="AK277" s="86"/>
      <c r="AL277" s="105">
        <f t="shared" si="593"/>
        <v>0</v>
      </c>
      <c r="AM277" s="86"/>
      <c r="AN277" s="105">
        <f t="shared" si="594"/>
        <v>0</v>
      </c>
      <c r="AO277" s="86"/>
      <c r="AP277" s="105">
        <f t="shared" si="595"/>
        <v>0</v>
      </c>
      <c r="AQ277" s="86"/>
      <c r="AR277" s="105">
        <f t="shared" si="596"/>
        <v>0</v>
      </c>
      <c r="AS277" s="86"/>
      <c r="AT277" s="105">
        <f t="shared" si="597"/>
        <v>0</v>
      </c>
      <c r="AU277" s="86"/>
      <c r="AV277" s="105">
        <f t="shared" si="598"/>
        <v>0</v>
      </c>
      <c r="AW277" s="86"/>
      <c r="AX277" s="105">
        <f t="shared" si="599"/>
        <v>0</v>
      </c>
      <c r="AY277" s="86"/>
      <c r="AZ277" s="105">
        <f t="shared" si="600"/>
        <v>0</v>
      </c>
      <c r="BA277" s="86"/>
      <c r="BB277" s="105">
        <f t="shared" si="601"/>
        <v>0</v>
      </c>
      <c r="BC277" s="86"/>
      <c r="BD277" s="105">
        <f t="shared" si="602"/>
        <v>0</v>
      </c>
      <c r="BE277" s="86"/>
      <c r="BF277" s="105">
        <f t="shared" si="603"/>
        <v>0</v>
      </c>
      <c r="BG277" s="86"/>
      <c r="BH277" s="105">
        <f t="shared" si="604"/>
        <v>0</v>
      </c>
      <c r="BI277" s="86"/>
      <c r="BJ277" s="105">
        <f t="shared" si="605"/>
        <v>0</v>
      </c>
      <c r="BK277" s="86"/>
      <c r="BL277" s="105">
        <f t="shared" si="606"/>
        <v>0</v>
      </c>
      <c r="BM277" s="86"/>
      <c r="BN277" s="105">
        <f t="shared" si="607"/>
        <v>0</v>
      </c>
      <c r="BO277" s="253"/>
      <c r="BP277" s="105">
        <f t="shared" si="608"/>
        <v>0</v>
      </c>
      <c r="BQ277" s="86"/>
      <c r="BR277" s="105">
        <f t="shared" si="609"/>
        <v>0</v>
      </c>
      <c r="BS277" s="86"/>
      <c r="BT277" s="105">
        <f t="shared" si="610"/>
        <v>0</v>
      </c>
      <c r="BU277" s="104"/>
      <c r="BV277" s="105">
        <f t="shared" si="611"/>
        <v>0</v>
      </c>
      <c r="BW277" s="86"/>
      <c r="BX277" s="105">
        <f t="shared" si="612"/>
        <v>0</v>
      </c>
      <c r="BY277" s="86"/>
      <c r="BZ277" s="105">
        <f t="shared" si="613"/>
        <v>0</v>
      </c>
      <c r="CA277" s="86"/>
      <c r="CB277" s="105">
        <f t="shared" si="614"/>
        <v>0</v>
      </c>
      <c r="CC277" s="86"/>
      <c r="CD277" s="107">
        <f t="shared" si="615"/>
        <v>0</v>
      </c>
      <c r="CE277" s="86"/>
      <c r="CF277" s="107">
        <f t="shared" si="616"/>
        <v>0</v>
      </c>
      <c r="CG277" s="86"/>
      <c r="CH277" s="107">
        <f t="shared" si="617"/>
        <v>0</v>
      </c>
      <c r="CI277" s="86"/>
      <c r="CJ277" s="107">
        <f t="shared" si="618"/>
        <v>0</v>
      </c>
      <c r="CK277" s="86"/>
      <c r="CL277" s="107">
        <f t="shared" si="619"/>
        <v>0</v>
      </c>
      <c r="CM277" s="86"/>
      <c r="CN277" s="107">
        <f t="shared" si="620"/>
        <v>0</v>
      </c>
      <c r="CO277" s="86"/>
      <c r="CP277" s="107">
        <f t="shared" si="621"/>
        <v>0</v>
      </c>
      <c r="CQ277" s="86"/>
      <c r="CR277" s="107">
        <f t="shared" si="622"/>
        <v>0</v>
      </c>
      <c r="CS277" s="86"/>
      <c r="CT277" s="107">
        <f t="shared" si="623"/>
        <v>0</v>
      </c>
      <c r="CU277" s="86"/>
      <c r="CV277" s="107">
        <f t="shared" si="624"/>
        <v>0</v>
      </c>
      <c r="CW277" s="86"/>
      <c r="CX277" s="107">
        <f t="shared" si="625"/>
        <v>0</v>
      </c>
      <c r="CY277" s="104"/>
      <c r="CZ277" s="107">
        <f t="shared" si="626"/>
        <v>0</v>
      </c>
      <c r="DA277" s="86"/>
      <c r="DB277" s="107">
        <f t="shared" si="627"/>
        <v>0</v>
      </c>
      <c r="DC277" s="104"/>
      <c r="DD277" s="107">
        <f t="shared" si="628"/>
        <v>0</v>
      </c>
      <c r="DE277" s="86"/>
      <c r="DF277" s="106">
        <f t="shared" si="629"/>
        <v>0</v>
      </c>
      <c r="DG277" s="86"/>
      <c r="DH277" s="107">
        <f t="shared" si="630"/>
        <v>0</v>
      </c>
      <c r="DI277" s="86"/>
      <c r="DJ277" s="107">
        <f t="shared" si="631"/>
        <v>0</v>
      </c>
      <c r="DK277" s="86"/>
      <c r="DL277" s="107">
        <f t="shared" si="632"/>
        <v>0</v>
      </c>
      <c r="DM277" s="86"/>
      <c r="DN277" s="105">
        <f t="shared" si="633"/>
        <v>0</v>
      </c>
      <c r="DO277" s="86"/>
      <c r="DP277" s="105">
        <f t="shared" si="634"/>
        <v>0</v>
      </c>
      <c r="DQ277" s="86"/>
      <c r="DR277" s="107">
        <f t="shared" si="635"/>
        <v>0</v>
      </c>
      <c r="DS277" s="86"/>
      <c r="DT277" s="106"/>
      <c r="DU277" s="104"/>
      <c r="DV277" s="105">
        <f t="shared" si="636"/>
        <v>0</v>
      </c>
      <c r="DW277" s="104">
        <v>1374</v>
      </c>
      <c r="DX277" s="105">
        <f t="shared" si="637"/>
        <v>48812093.791999996</v>
      </c>
      <c r="DY277" s="104"/>
      <c r="DZ277" s="106"/>
      <c r="EA277" s="110"/>
      <c r="EB277" s="110"/>
      <c r="EC277" s="125"/>
      <c r="ED277" s="106"/>
      <c r="EE277" s="125"/>
      <c r="EF277" s="125"/>
      <c r="EG277" s="125"/>
      <c r="EH277" s="111">
        <f t="shared" si="638"/>
        <v>0</v>
      </c>
      <c r="EI277" s="112">
        <f t="shared" si="639"/>
        <v>1374</v>
      </c>
      <c r="EJ277" s="112">
        <f t="shared" si="639"/>
        <v>48812093.791999996</v>
      </c>
    </row>
    <row r="278" spans="1:140" s="13" customFormat="1" ht="60" hidden="1" customHeight="1" x14ac:dyDescent="0.25">
      <c r="A278" s="95"/>
      <c r="B278" s="132">
        <v>195</v>
      </c>
      <c r="C278" s="96" t="s">
        <v>715</v>
      </c>
      <c r="D278" s="250" t="s">
        <v>716</v>
      </c>
      <c r="E278" s="98">
        <v>16026</v>
      </c>
      <c r="F278" s="98">
        <v>16828</v>
      </c>
      <c r="G278" s="99">
        <v>1.82</v>
      </c>
      <c r="H278" s="100"/>
      <c r="I278" s="101">
        <v>1</v>
      </c>
      <c r="J278" s="102"/>
      <c r="K278" s="103">
        <v>1.4</v>
      </c>
      <c r="L278" s="103">
        <v>1.68</v>
      </c>
      <c r="M278" s="103">
        <v>2.23</v>
      </c>
      <c r="N278" s="103">
        <v>2.57</v>
      </c>
      <c r="O278" s="86"/>
      <c r="P278" s="105">
        <f t="shared" si="582"/>
        <v>0</v>
      </c>
      <c r="Q278" s="252"/>
      <c r="R278" s="105">
        <f t="shared" si="583"/>
        <v>0</v>
      </c>
      <c r="S278" s="86"/>
      <c r="T278" s="105">
        <f t="shared" si="584"/>
        <v>0</v>
      </c>
      <c r="U278" s="86"/>
      <c r="V278" s="105">
        <f t="shared" si="585"/>
        <v>0</v>
      </c>
      <c r="W278" s="86"/>
      <c r="X278" s="105">
        <f t="shared" si="586"/>
        <v>0</v>
      </c>
      <c r="Y278" s="86"/>
      <c r="Z278" s="105">
        <f t="shared" si="587"/>
        <v>0</v>
      </c>
      <c r="AA278" s="86"/>
      <c r="AB278" s="105">
        <f t="shared" si="588"/>
        <v>0</v>
      </c>
      <c r="AC278" s="86"/>
      <c r="AD278" s="105">
        <f t="shared" si="589"/>
        <v>0</v>
      </c>
      <c r="AE278" s="86"/>
      <c r="AF278" s="106">
        <f t="shared" si="590"/>
        <v>0</v>
      </c>
      <c r="AG278" s="106"/>
      <c r="AH278" s="107">
        <f t="shared" si="591"/>
        <v>0</v>
      </c>
      <c r="AI278" s="86"/>
      <c r="AJ278" s="105">
        <f t="shared" si="592"/>
        <v>0</v>
      </c>
      <c r="AK278" s="86"/>
      <c r="AL278" s="105">
        <f t="shared" si="593"/>
        <v>0</v>
      </c>
      <c r="AM278" s="86"/>
      <c r="AN278" s="105">
        <f t="shared" si="594"/>
        <v>0</v>
      </c>
      <c r="AO278" s="86"/>
      <c r="AP278" s="105">
        <f t="shared" si="595"/>
        <v>0</v>
      </c>
      <c r="AQ278" s="86"/>
      <c r="AR278" s="105">
        <f t="shared" si="596"/>
        <v>0</v>
      </c>
      <c r="AS278" s="86"/>
      <c r="AT278" s="105">
        <f t="shared" si="597"/>
        <v>0</v>
      </c>
      <c r="AU278" s="86"/>
      <c r="AV278" s="105">
        <f t="shared" si="598"/>
        <v>0</v>
      </c>
      <c r="AW278" s="86"/>
      <c r="AX278" s="105">
        <f t="shared" si="599"/>
        <v>0</v>
      </c>
      <c r="AY278" s="86"/>
      <c r="AZ278" s="105">
        <f t="shared" si="600"/>
        <v>0</v>
      </c>
      <c r="BA278" s="86"/>
      <c r="BB278" s="105">
        <f t="shared" si="601"/>
        <v>0</v>
      </c>
      <c r="BC278" s="86"/>
      <c r="BD278" s="105">
        <f t="shared" si="602"/>
        <v>0</v>
      </c>
      <c r="BE278" s="86"/>
      <c r="BF278" s="105">
        <f t="shared" si="603"/>
        <v>0</v>
      </c>
      <c r="BG278" s="86"/>
      <c r="BH278" s="105">
        <f t="shared" si="604"/>
        <v>0</v>
      </c>
      <c r="BI278" s="86"/>
      <c r="BJ278" s="105">
        <f t="shared" si="605"/>
        <v>0</v>
      </c>
      <c r="BK278" s="86"/>
      <c r="BL278" s="105">
        <f t="shared" si="606"/>
        <v>0</v>
      </c>
      <c r="BM278" s="86"/>
      <c r="BN278" s="105">
        <f t="shared" si="607"/>
        <v>0</v>
      </c>
      <c r="BO278" s="253"/>
      <c r="BP278" s="105">
        <f t="shared" si="608"/>
        <v>0</v>
      </c>
      <c r="BQ278" s="86"/>
      <c r="BR278" s="105">
        <f t="shared" si="609"/>
        <v>0</v>
      </c>
      <c r="BS278" s="86"/>
      <c r="BT278" s="105">
        <f t="shared" si="610"/>
        <v>0</v>
      </c>
      <c r="BU278" s="104"/>
      <c r="BV278" s="105">
        <f t="shared" si="611"/>
        <v>0</v>
      </c>
      <c r="BW278" s="86"/>
      <c r="BX278" s="105">
        <f t="shared" si="612"/>
        <v>0</v>
      </c>
      <c r="BY278" s="86"/>
      <c r="BZ278" s="105">
        <f t="shared" si="613"/>
        <v>0</v>
      </c>
      <c r="CA278" s="86"/>
      <c r="CB278" s="105">
        <f t="shared" si="614"/>
        <v>0</v>
      </c>
      <c r="CC278" s="86"/>
      <c r="CD278" s="107">
        <f t="shared" si="615"/>
        <v>0</v>
      </c>
      <c r="CE278" s="86"/>
      <c r="CF278" s="107">
        <f t="shared" si="616"/>
        <v>0</v>
      </c>
      <c r="CG278" s="86"/>
      <c r="CH278" s="107">
        <f t="shared" si="617"/>
        <v>0</v>
      </c>
      <c r="CI278" s="86"/>
      <c r="CJ278" s="107">
        <f t="shared" si="618"/>
        <v>0</v>
      </c>
      <c r="CK278" s="86"/>
      <c r="CL278" s="107">
        <f t="shared" si="619"/>
        <v>0</v>
      </c>
      <c r="CM278" s="86"/>
      <c r="CN278" s="107">
        <f t="shared" si="620"/>
        <v>0</v>
      </c>
      <c r="CO278" s="86"/>
      <c r="CP278" s="107">
        <f t="shared" si="621"/>
        <v>0</v>
      </c>
      <c r="CQ278" s="86"/>
      <c r="CR278" s="107">
        <f t="shared" si="622"/>
        <v>0</v>
      </c>
      <c r="CS278" s="86"/>
      <c r="CT278" s="107">
        <f t="shared" si="623"/>
        <v>0</v>
      </c>
      <c r="CU278" s="86"/>
      <c r="CV278" s="107">
        <f t="shared" si="624"/>
        <v>0</v>
      </c>
      <c r="CW278" s="86"/>
      <c r="CX278" s="107">
        <f t="shared" si="625"/>
        <v>0</v>
      </c>
      <c r="CY278" s="104"/>
      <c r="CZ278" s="107">
        <f t="shared" si="626"/>
        <v>0</v>
      </c>
      <c r="DA278" s="86"/>
      <c r="DB278" s="107">
        <f t="shared" si="627"/>
        <v>0</v>
      </c>
      <c r="DC278" s="86"/>
      <c r="DD278" s="107">
        <f t="shared" si="628"/>
        <v>0</v>
      </c>
      <c r="DE278" s="86"/>
      <c r="DF278" s="106">
        <f t="shared" si="629"/>
        <v>0</v>
      </c>
      <c r="DG278" s="86"/>
      <c r="DH278" s="107">
        <f t="shared" si="630"/>
        <v>0</v>
      </c>
      <c r="DI278" s="86"/>
      <c r="DJ278" s="107">
        <f t="shared" si="631"/>
        <v>0</v>
      </c>
      <c r="DK278" s="86"/>
      <c r="DL278" s="107">
        <f t="shared" si="632"/>
        <v>0</v>
      </c>
      <c r="DM278" s="86"/>
      <c r="DN278" s="105">
        <f t="shared" si="633"/>
        <v>0</v>
      </c>
      <c r="DO278" s="86"/>
      <c r="DP278" s="105">
        <f t="shared" si="634"/>
        <v>0</v>
      </c>
      <c r="DQ278" s="86"/>
      <c r="DR278" s="107">
        <f t="shared" si="635"/>
        <v>0</v>
      </c>
      <c r="DS278" s="86"/>
      <c r="DT278" s="106"/>
      <c r="DU278" s="104"/>
      <c r="DV278" s="105">
        <f t="shared" si="636"/>
        <v>0</v>
      </c>
      <c r="DW278" s="104">
        <v>448</v>
      </c>
      <c r="DX278" s="105">
        <f t="shared" si="637"/>
        <v>19056648.277333334</v>
      </c>
      <c r="DY278" s="104"/>
      <c r="DZ278" s="106"/>
      <c r="EA278" s="110"/>
      <c r="EB278" s="110"/>
      <c r="EC278" s="125"/>
      <c r="ED278" s="106"/>
      <c r="EE278" s="125"/>
      <c r="EF278" s="125"/>
      <c r="EG278" s="125"/>
      <c r="EH278" s="111">
        <f t="shared" si="638"/>
        <v>0</v>
      </c>
      <c r="EI278" s="112">
        <f t="shared" si="639"/>
        <v>448</v>
      </c>
      <c r="EJ278" s="112">
        <f t="shared" si="639"/>
        <v>19056648.277333334</v>
      </c>
    </row>
    <row r="279" spans="1:140" s="13" customFormat="1" ht="30" hidden="1" customHeight="1" x14ac:dyDescent="0.25">
      <c r="A279" s="95"/>
      <c r="B279" s="132">
        <v>196</v>
      </c>
      <c r="C279" s="96" t="s">
        <v>717</v>
      </c>
      <c r="D279" s="250" t="s">
        <v>718</v>
      </c>
      <c r="E279" s="98">
        <v>16026</v>
      </c>
      <c r="F279" s="98">
        <v>16828</v>
      </c>
      <c r="G279" s="99">
        <v>1.39</v>
      </c>
      <c r="H279" s="100"/>
      <c r="I279" s="101">
        <v>1</v>
      </c>
      <c r="J279" s="102"/>
      <c r="K279" s="103">
        <v>1.4</v>
      </c>
      <c r="L279" s="103">
        <v>1.68</v>
      </c>
      <c r="M279" s="103">
        <v>2.23</v>
      </c>
      <c r="N279" s="103">
        <v>2.57</v>
      </c>
      <c r="O279" s="86"/>
      <c r="P279" s="105">
        <f t="shared" si="582"/>
        <v>0</v>
      </c>
      <c r="Q279" s="252"/>
      <c r="R279" s="105">
        <f t="shared" si="583"/>
        <v>0</v>
      </c>
      <c r="S279" s="86"/>
      <c r="T279" s="105">
        <f t="shared" si="584"/>
        <v>0</v>
      </c>
      <c r="U279" s="86"/>
      <c r="V279" s="105">
        <f t="shared" si="585"/>
        <v>0</v>
      </c>
      <c r="W279" s="86"/>
      <c r="X279" s="105">
        <f t="shared" si="586"/>
        <v>0</v>
      </c>
      <c r="Y279" s="86"/>
      <c r="Z279" s="105">
        <f t="shared" si="587"/>
        <v>0</v>
      </c>
      <c r="AA279" s="86"/>
      <c r="AB279" s="105">
        <f t="shared" si="588"/>
        <v>0</v>
      </c>
      <c r="AC279" s="86"/>
      <c r="AD279" s="105">
        <f t="shared" si="589"/>
        <v>0</v>
      </c>
      <c r="AE279" s="86"/>
      <c r="AF279" s="106">
        <f t="shared" si="590"/>
        <v>0</v>
      </c>
      <c r="AG279" s="106"/>
      <c r="AH279" s="107">
        <f t="shared" si="591"/>
        <v>0</v>
      </c>
      <c r="AI279" s="86"/>
      <c r="AJ279" s="105">
        <f t="shared" si="592"/>
        <v>0</v>
      </c>
      <c r="AK279" s="86"/>
      <c r="AL279" s="105">
        <f t="shared" si="593"/>
        <v>0</v>
      </c>
      <c r="AM279" s="86"/>
      <c r="AN279" s="105">
        <f t="shared" si="594"/>
        <v>0</v>
      </c>
      <c r="AO279" s="86"/>
      <c r="AP279" s="105">
        <f t="shared" si="595"/>
        <v>0</v>
      </c>
      <c r="AQ279" s="86"/>
      <c r="AR279" s="105">
        <f t="shared" si="596"/>
        <v>0</v>
      </c>
      <c r="AS279" s="254"/>
      <c r="AT279" s="105">
        <f t="shared" si="597"/>
        <v>0</v>
      </c>
      <c r="AU279" s="86"/>
      <c r="AV279" s="105">
        <f t="shared" si="598"/>
        <v>0</v>
      </c>
      <c r="AW279" s="86"/>
      <c r="AX279" s="105">
        <f t="shared" si="599"/>
        <v>0</v>
      </c>
      <c r="AY279" s="86"/>
      <c r="AZ279" s="105">
        <f t="shared" si="600"/>
        <v>0</v>
      </c>
      <c r="BA279" s="86"/>
      <c r="BB279" s="105">
        <f t="shared" si="601"/>
        <v>0</v>
      </c>
      <c r="BC279" s="86"/>
      <c r="BD279" s="105">
        <f t="shared" si="602"/>
        <v>0</v>
      </c>
      <c r="BE279" s="86"/>
      <c r="BF279" s="105">
        <f t="shared" si="603"/>
        <v>0</v>
      </c>
      <c r="BG279" s="86"/>
      <c r="BH279" s="105">
        <f t="shared" si="604"/>
        <v>0</v>
      </c>
      <c r="BI279" s="86"/>
      <c r="BJ279" s="105">
        <f t="shared" si="605"/>
        <v>0</v>
      </c>
      <c r="BK279" s="86"/>
      <c r="BL279" s="105">
        <f t="shared" si="606"/>
        <v>0</v>
      </c>
      <c r="BM279" s="86"/>
      <c r="BN279" s="105">
        <f t="shared" si="607"/>
        <v>0</v>
      </c>
      <c r="BO279" s="253"/>
      <c r="BP279" s="105">
        <f t="shared" si="608"/>
        <v>0</v>
      </c>
      <c r="BQ279" s="86"/>
      <c r="BR279" s="105">
        <f t="shared" si="609"/>
        <v>0</v>
      </c>
      <c r="BS279" s="86"/>
      <c r="BT279" s="105">
        <f t="shared" si="610"/>
        <v>0</v>
      </c>
      <c r="BU279" s="104"/>
      <c r="BV279" s="105">
        <f t="shared" si="611"/>
        <v>0</v>
      </c>
      <c r="BW279" s="86"/>
      <c r="BX279" s="105">
        <f t="shared" si="612"/>
        <v>0</v>
      </c>
      <c r="BY279" s="254"/>
      <c r="BZ279" s="105">
        <f t="shared" si="613"/>
        <v>0</v>
      </c>
      <c r="CA279" s="254"/>
      <c r="CB279" s="105">
        <f t="shared" si="614"/>
        <v>0</v>
      </c>
      <c r="CC279" s="86"/>
      <c r="CD279" s="107">
        <f t="shared" si="615"/>
        <v>0</v>
      </c>
      <c r="CE279" s="86"/>
      <c r="CF279" s="107">
        <f t="shared" si="616"/>
        <v>0</v>
      </c>
      <c r="CG279" s="86"/>
      <c r="CH279" s="107">
        <f t="shared" si="617"/>
        <v>0</v>
      </c>
      <c r="CI279" s="254"/>
      <c r="CJ279" s="107">
        <f t="shared" si="618"/>
        <v>0</v>
      </c>
      <c r="CK279" s="86"/>
      <c r="CL279" s="107">
        <f t="shared" si="619"/>
        <v>0</v>
      </c>
      <c r="CM279" s="86"/>
      <c r="CN279" s="107">
        <f t="shared" si="620"/>
        <v>0</v>
      </c>
      <c r="CO279" s="86"/>
      <c r="CP279" s="107">
        <f t="shared" si="621"/>
        <v>0</v>
      </c>
      <c r="CQ279" s="86"/>
      <c r="CR279" s="107">
        <f t="shared" si="622"/>
        <v>0</v>
      </c>
      <c r="CS279" s="86"/>
      <c r="CT279" s="107">
        <f t="shared" si="623"/>
        <v>0</v>
      </c>
      <c r="CU279" s="254"/>
      <c r="CV279" s="107">
        <f t="shared" si="624"/>
        <v>0</v>
      </c>
      <c r="CW279" s="86"/>
      <c r="CX279" s="107">
        <f t="shared" si="625"/>
        <v>0</v>
      </c>
      <c r="CY279" s="104"/>
      <c r="CZ279" s="107">
        <f t="shared" si="626"/>
        <v>0</v>
      </c>
      <c r="DA279" s="86"/>
      <c r="DB279" s="107">
        <f t="shared" si="627"/>
        <v>0</v>
      </c>
      <c r="DC279" s="86"/>
      <c r="DD279" s="107">
        <f t="shared" si="628"/>
        <v>0</v>
      </c>
      <c r="DE279" s="86"/>
      <c r="DF279" s="106">
        <f t="shared" si="629"/>
        <v>0</v>
      </c>
      <c r="DG279" s="254"/>
      <c r="DH279" s="107">
        <f t="shared" si="630"/>
        <v>0</v>
      </c>
      <c r="DI279" s="254"/>
      <c r="DJ279" s="107">
        <f t="shared" si="631"/>
        <v>0</v>
      </c>
      <c r="DK279" s="86"/>
      <c r="DL279" s="107">
        <f t="shared" si="632"/>
        <v>0</v>
      </c>
      <c r="DM279" s="86"/>
      <c r="DN279" s="105">
        <f t="shared" si="633"/>
        <v>0</v>
      </c>
      <c r="DO279" s="86"/>
      <c r="DP279" s="105">
        <f t="shared" si="634"/>
        <v>0</v>
      </c>
      <c r="DQ279" s="86"/>
      <c r="DR279" s="107">
        <f t="shared" si="635"/>
        <v>0</v>
      </c>
      <c r="DS279" s="86"/>
      <c r="DT279" s="106"/>
      <c r="DU279" s="104"/>
      <c r="DV279" s="105">
        <f t="shared" si="636"/>
        <v>0</v>
      </c>
      <c r="DW279" s="104">
        <v>63</v>
      </c>
      <c r="DX279" s="105">
        <f t="shared" si="637"/>
        <v>2046691.8779999996</v>
      </c>
      <c r="DY279" s="104"/>
      <c r="DZ279" s="106"/>
      <c r="EA279" s="110"/>
      <c r="EB279" s="110"/>
      <c r="EC279" s="125"/>
      <c r="ED279" s="106"/>
      <c r="EE279" s="125"/>
      <c r="EF279" s="125"/>
      <c r="EG279" s="125"/>
      <c r="EH279" s="111">
        <f t="shared" si="638"/>
        <v>0</v>
      </c>
      <c r="EI279" s="112">
        <f t="shared" si="639"/>
        <v>63</v>
      </c>
      <c r="EJ279" s="112">
        <f t="shared" si="639"/>
        <v>2046691.8779999996</v>
      </c>
    </row>
    <row r="280" spans="1:140" s="13" customFormat="1" ht="30" hidden="1" customHeight="1" x14ac:dyDescent="0.25">
      <c r="A280" s="95"/>
      <c r="B280" s="132">
        <v>197</v>
      </c>
      <c r="C280" s="96" t="s">
        <v>719</v>
      </c>
      <c r="D280" s="250" t="s">
        <v>720</v>
      </c>
      <c r="E280" s="98">
        <v>16026</v>
      </c>
      <c r="F280" s="98">
        <v>16828</v>
      </c>
      <c r="G280" s="99">
        <v>1.67</v>
      </c>
      <c r="H280" s="100"/>
      <c r="I280" s="101">
        <v>1</v>
      </c>
      <c r="J280" s="102"/>
      <c r="K280" s="103">
        <v>1.4</v>
      </c>
      <c r="L280" s="103">
        <v>1.68</v>
      </c>
      <c r="M280" s="103">
        <v>2.23</v>
      </c>
      <c r="N280" s="103">
        <v>2.57</v>
      </c>
      <c r="O280" s="86"/>
      <c r="P280" s="105">
        <f t="shared" si="582"/>
        <v>0</v>
      </c>
      <c r="Q280" s="252"/>
      <c r="R280" s="105">
        <f t="shared" si="583"/>
        <v>0</v>
      </c>
      <c r="S280" s="86"/>
      <c r="T280" s="105">
        <f t="shared" si="584"/>
        <v>0</v>
      </c>
      <c r="U280" s="86"/>
      <c r="V280" s="105">
        <f t="shared" si="585"/>
        <v>0</v>
      </c>
      <c r="W280" s="86"/>
      <c r="X280" s="105">
        <f t="shared" si="586"/>
        <v>0</v>
      </c>
      <c r="Y280" s="86"/>
      <c r="Z280" s="105">
        <f t="shared" si="587"/>
        <v>0</v>
      </c>
      <c r="AA280" s="86"/>
      <c r="AB280" s="105">
        <f t="shared" si="588"/>
        <v>0</v>
      </c>
      <c r="AC280" s="86"/>
      <c r="AD280" s="105">
        <f t="shared" si="589"/>
        <v>0</v>
      </c>
      <c r="AE280" s="86"/>
      <c r="AF280" s="106">
        <f t="shared" si="590"/>
        <v>0</v>
      </c>
      <c r="AG280" s="106"/>
      <c r="AH280" s="107">
        <f t="shared" si="591"/>
        <v>0</v>
      </c>
      <c r="AI280" s="86"/>
      <c r="AJ280" s="105">
        <f t="shared" si="592"/>
        <v>0</v>
      </c>
      <c r="AK280" s="86"/>
      <c r="AL280" s="105">
        <f t="shared" si="593"/>
        <v>0</v>
      </c>
      <c r="AM280" s="86"/>
      <c r="AN280" s="105">
        <f t="shared" si="594"/>
        <v>0</v>
      </c>
      <c r="AO280" s="86"/>
      <c r="AP280" s="105">
        <f t="shared" si="595"/>
        <v>0</v>
      </c>
      <c r="AQ280" s="86"/>
      <c r="AR280" s="105">
        <f t="shared" si="596"/>
        <v>0</v>
      </c>
      <c r="AS280" s="254"/>
      <c r="AT280" s="105">
        <f t="shared" si="597"/>
        <v>0</v>
      </c>
      <c r="AU280" s="86"/>
      <c r="AV280" s="105">
        <f t="shared" si="598"/>
        <v>0</v>
      </c>
      <c r="AW280" s="86"/>
      <c r="AX280" s="105">
        <f t="shared" si="599"/>
        <v>0</v>
      </c>
      <c r="AY280" s="86"/>
      <c r="AZ280" s="105">
        <f t="shared" si="600"/>
        <v>0</v>
      </c>
      <c r="BA280" s="86"/>
      <c r="BB280" s="105">
        <f t="shared" si="601"/>
        <v>0</v>
      </c>
      <c r="BC280" s="86"/>
      <c r="BD280" s="105">
        <f t="shared" si="602"/>
        <v>0</v>
      </c>
      <c r="BE280" s="86"/>
      <c r="BF280" s="105">
        <f t="shared" si="603"/>
        <v>0</v>
      </c>
      <c r="BG280" s="86"/>
      <c r="BH280" s="105">
        <f t="shared" si="604"/>
        <v>0</v>
      </c>
      <c r="BI280" s="86"/>
      <c r="BJ280" s="105">
        <f t="shared" si="605"/>
        <v>0</v>
      </c>
      <c r="BK280" s="86"/>
      <c r="BL280" s="105">
        <f t="shared" si="606"/>
        <v>0</v>
      </c>
      <c r="BM280" s="86"/>
      <c r="BN280" s="105">
        <f t="shared" si="607"/>
        <v>0</v>
      </c>
      <c r="BO280" s="253"/>
      <c r="BP280" s="105">
        <f t="shared" si="608"/>
        <v>0</v>
      </c>
      <c r="BQ280" s="86"/>
      <c r="BR280" s="105">
        <f t="shared" si="609"/>
        <v>0</v>
      </c>
      <c r="BS280" s="86"/>
      <c r="BT280" s="105">
        <f t="shared" si="610"/>
        <v>0</v>
      </c>
      <c r="BU280" s="104"/>
      <c r="BV280" s="105">
        <f t="shared" si="611"/>
        <v>0</v>
      </c>
      <c r="BW280" s="86"/>
      <c r="BX280" s="105">
        <f t="shared" si="612"/>
        <v>0</v>
      </c>
      <c r="BY280" s="254"/>
      <c r="BZ280" s="105">
        <f t="shared" si="613"/>
        <v>0</v>
      </c>
      <c r="CA280" s="254"/>
      <c r="CB280" s="105">
        <f t="shared" si="614"/>
        <v>0</v>
      </c>
      <c r="CC280" s="86"/>
      <c r="CD280" s="107">
        <f t="shared" si="615"/>
        <v>0</v>
      </c>
      <c r="CE280" s="86"/>
      <c r="CF280" s="107">
        <f t="shared" si="616"/>
        <v>0</v>
      </c>
      <c r="CG280" s="86"/>
      <c r="CH280" s="107">
        <f t="shared" si="617"/>
        <v>0</v>
      </c>
      <c r="CI280" s="254"/>
      <c r="CJ280" s="107">
        <f t="shared" si="618"/>
        <v>0</v>
      </c>
      <c r="CK280" s="86"/>
      <c r="CL280" s="107">
        <f t="shared" si="619"/>
        <v>0</v>
      </c>
      <c r="CM280" s="86"/>
      <c r="CN280" s="107">
        <f t="shared" si="620"/>
        <v>0</v>
      </c>
      <c r="CO280" s="86"/>
      <c r="CP280" s="107">
        <f t="shared" si="621"/>
        <v>0</v>
      </c>
      <c r="CQ280" s="86"/>
      <c r="CR280" s="107">
        <f t="shared" si="622"/>
        <v>0</v>
      </c>
      <c r="CS280" s="86"/>
      <c r="CT280" s="107">
        <f t="shared" si="623"/>
        <v>0</v>
      </c>
      <c r="CU280" s="254"/>
      <c r="CV280" s="107">
        <f t="shared" si="624"/>
        <v>0</v>
      </c>
      <c r="CW280" s="86"/>
      <c r="CX280" s="107">
        <f t="shared" si="625"/>
        <v>0</v>
      </c>
      <c r="CY280" s="104"/>
      <c r="CZ280" s="107">
        <f t="shared" si="626"/>
        <v>0</v>
      </c>
      <c r="DA280" s="86"/>
      <c r="DB280" s="107">
        <f t="shared" si="627"/>
        <v>0</v>
      </c>
      <c r="DC280" s="86"/>
      <c r="DD280" s="107">
        <f t="shared" si="628"/>
        <v>0</v>
      </c>
      <c r="DE280" s="86"/>
      <c r="DF280" s="106">
        <f t="shared" si="629"/>
        <v>0</v>
      </c>
      <c r="DG280" s="254"/>
      <c r="DH280" s="107">
        <f t="shared" si="630"/>
        <v>0</v>
      </c>
      <c r="DI280" s="254"/>
      <c r="DJ280" s="107">
        <f t="shared" si="631"/>
        <v>0</v>
      </c>
      <c r="DK280" s="86"/>
      <c r="DL280" s="107">
        <f t="shared" si="632"/>
        <v>0</v>
      </c>
      <c r="DM280" s="86"/>
      <c r="DN280" s="105">
        <f t="shared" si="633"/>
        <v>0</v>
      </c>
      <c r="DO280" s="86"/>
      <c r="DP280" s="105">
        <f t="shared" si="634"/>
        <v>0</v>
      </c>
      <c r="DQ280" s="86"/>
      <c r="DR280" s="107">
        <f t="shared" si="635"/>
        <v>0</v>
      </c>
      <c r="DS280" s="86"/>
      <c r="DT280" s="106"/>
      <c r="DU280" s="104"/>
      <c r="DV280" s="105">
        <f t="shared" si="636"/>
        <v>0</v>
      </c>
      <c r="DW280" s="104"/>
      <c r="DX280" s="105">
        <f t="shared" si="637"/>
        <v>0</v>
      </c>
      <c r="DY280" s="104"/>
      <c r="DZ280" s="106"/>
      <c r="EA280" s="110"/>
      <c r="EB280" s="110"/>
      <c r="EC280" s="125"/>
      <c r="ED280" s="106"/>
      <c r="EE280" s="125"/>
      <c r="EF280" s="125"/>
      <c r="EG280" s="125"/>
      <c r="EH280" s="111">
        <f t="shared" si="638"/>
        <v>0</v>
      </c>
      <c r="EI280" s="112">
        <f t="shared" si="639"/>
        <v>0</v>
      </c>
      <c r="EJ280" s="112">
        <f t="shared" si="639"/>
        <v>0</v>
      </c>
    </row>
    <row r="281" spans="1:140" s="13" customFormat="1" ht="45" hidden="1" customHeight="1" x14ac:dyDescent="0.25">
      <c r="A281" s="95"/>
      <c r="B281" s="132">
        <v>198</v>
      </c>
      <c r="C281" s="96" t="s">
        <v>721</v>
      </c>
      <c r="D281" s="250" t="s">
        <v>722</v>
      </c>
      <c r="E281" s="98">
        <v>16026</v>
      </c>
      <c r="F281" s="98">
        <v>16828</v>
      </c>
      <c r="G281" s="99">
        <v>0.85</v>
      </c>
      <c r="H281" s="100"/>
      <c r="I281" s="101">
        <v>1</v>
      </c>
      <c r="J281" s="102"/>
      <c r="K281" s="103">
        <v>1.4</v>
      </c>
      <c r="L281" s="103">
        <v>1.68</v>
      </c>
      <c r="M281" s="103">
        <v>2.23</v>
      </c>
      <c r="N281" s="103">
        <v>2.57</v>
      </c>
      <c r="O281" s="86"/>
      <c r="P281" s="105">
        <f t="shared" si="582"/>
        <v>0</v>
      </c>
      <c r="Q281" s="252"/>
      <c r="R281" s="105">
        <f t="shared" si="583"/>
        <v>0</v>
      </c>
      <c r="S281" s="86"/>
      <c r="T281" s="105">
        <f t="shared" si="584"/>
        <v>0</v>
      </c>
      <c r="U281" s="86"/>
      <c r="V281" s="105">
        <f t="shared" si="585"/>
        <v>0</v>
      </c>
      <c r="W281" s="86"/>
      <c r="X281" s="105">
        <f t="shared" si="586"/>
        <v>0</v>
      </c>
      <c r="Y281" s="86"/>
      <c r="Z281" s="105">
        <f t="shared" si="587"/>
        <v>0</v>
      </c>
      <c r="AA281" s="86"/>
      <c r="AB281" s="105">
        <f t="shared" si="588"/>
        <v>0</v>
      </c>
      <c r="AC281" s="86"/>
      <c r="AD281" s="105">
        <f t="shared" si="589"/>
        <v>0</v>
      </c>
      <c r="AE281" s="86"/>
      <c r="AF281" s="106">
        <f t="shared" si="590"/>
        <v>0</v>
      </c>
      <c r="AG281" s="106"/>
      <c r="AH281" s="107">
        <f t="shared" si="591"/>
        <v>0</v>
      </c>
      <c r="AI281" s="86"/>
      <c r="AJ281" s="105">
        <f t="shared" si="592"/>
        <v>0</v>
      </c>
      <c r="AK281" s="86"/>
      <c r="AL281" s="105">
        <f t="shared" si="593"/>
        <v>0</v>
      </c>
      <c r="AM281" s="86"/>
      <c r="AN281" s="105">
        <f t="shared" si="594"/>
        <v>0</v>
      </c>
      <c r="AO281" s="86"/>
      <c r="AP281" s="105">
        <f t="shared" si="595"/>
        <v>0</v>
      </c>
      <c r="AQ281" s="86"/>
      <c r="AR281" s="105">
        <f t="shared" si="596"/>
        <v>0</v>
      </c>
      <c r="AS281" s="86"/>
      <c r="AT281" s="105">
        <f t="shared" si="597"/>
        <v>0</v>
      </c>
      <c r="AU281" s="86"/>
      <c r="AV281" s="105">
        <f t="shared" si="598"/>
        <v>0</v>
      </c>
      <c r="AW281" s="86"/>
      <c r="AX281" s="105">
        <f t="shared" si="599"/>
        <v>0</v>
      </c>
      <c r="AY281" s="86"/>
      <c r="AZ281" s="105">
        <f t="shared" si="600"/>
        <v>0</v>
      </c>
      <c r="BA281" s="86"/>
      <c r="BB281" s="105">
        <f t="shared" si="601"/>
        <v>0</v>
      </c>
      <c r="BC281" s="86"/>
      <c r="BD281" s="105">
        <f t="shared" si="602"/>
        <v>0</v>
      </c>
      <c r="BE281" s="86"/>
      <c r="BF281" s="105">
        <f t="shared" si="603"/>
        <v>0</v>
      </c>
      <c r="BG281" s="86"/>
      <c r="BH281" s="105">
        <f t="shared" si="604"/>
        <v>0</v>
      </c>
      <c r="BI281" s="86"/>
      <c r="BJ281" s="105">
        <f t="shared" si="605"/>
        <v>0</v>
      </c>
      <c r="BK281" s="86"/>
      <c r="BL281" s="105">
        <f t="shared" si="606"/>
        <v>0</v>
      </c>
      <c r="BM281" s="86"/>
      <c r="BN281" s="105">
        <f t="shared" si="607"/>
        <v>0</v>
      </c>
      <c r="BO281" s="253"/>
      <c r="BP281" s="105">
        <f t="shared" si="608"/>
        <v>0</v>
      </c>
      <c r="BQ281" s="86"/>
      <c r="BR281" s="105">
        <f t="shared" si="609"/>
        <v>0</v>
      </c>
      <c r="BS281" s="86"/>
      <c r="BT281" s="105">
        <f t="shared" si="610"/>
        <v>0</v>
      </c>
      <c r="BU281" s="104"/>
      <c r="BV281" s="105">
        <f t="shared" si="611"/>
        <v>0</v>
      </c>
      <c r="BW281" s="86"/>
      <c r="BX281" s="105">
        <f t="shared" si="612"/>
        <v>0</v>
      </c>
      <c r="BY281" s="86"/>
      <c r="BZ281" s="105">
        <f t="shared" si="613"/>
        <v>0</v>
      </c>
      <c r="CA281" s="86"/>
      <c r="CB281" s="105">
        <f t="shared" si="614"/>
        <v>0</v>
      </c>
      <c r="CC281" s="86"/>
      <c r="CD281" s="107">
        <f t="shared" si="615"/>
        <v>0</v>
      </c>
      <c r="CE281" s="86"/>
      <c r="CF281" s="107">
        <f t="shared" si="616"/>
        <v>0</v>
      </c>
      <c r="CG281" s="86"/>
      <c r="CH281" s="107">
        <f t="shared" si="617"/>
        <v>0</v>
      </c>
      <c r="CI281" s="86"/>
      <c r="CJ281" s="107">
        <f t="shared" si="618"/>
        <v>0</v>
      </c>
      <c r="CK281" s="86"/>
      <c r="CL281" s="107">
        <f t="shared" si="619"/>
        <v>0</v>
      </c>
      <c r="CM281" s="86"/>
      <c r="CN281" s="107">
        <f t="shared" si="620"/>
        <v>0</v>
      </c>
      <c r="CO281" s="86"/>
      <c r="CP281" s="107">
        <f t="shared" si="621"/>
        <v>0</v>
      </c>
      <c r="CQ281" s="86"/>
      <c r="CR281" s="107">
        <f t="shared" si="622"/>
        <v>0</v>
      </c>
      <c r="CS281" s="86"/>
      <c r="CT281" s="107">
        <f t="shared" si="623"/>
        <v>0</v>
      </c>
      <c r="CU281" s="86"/>
      <c r="CV281" s="107">
        <f t="shared" si="624"/>
        <v>0</v>
      </c>
      <c r="CW281" s="86"/>
      <c r="CX281" s="107">
        <f t="shared" si="625"/>
        <v>0</v>
      </c>
      <c r="CY281" s="104"/>
      <c r="CZ281" s="107">
        <f t="shared" si="626"/>
        <v>0</v>
      </c>
      <c r="DA281" s="86"/>
      <c r="DB281" s="107">
        <f t="shared" si="627"/>
        <v>0</v>
      </c>
      <c r="DC281" s="86">
        <v>5</v>
      </c>
      <c r="DD281" s="107">
        <f t="shared" si="628"/>
        <v>119197.54000000001</v>
      </c>
      <c r="DE281" s="86"/>
      <c r="DF281" s="106">
        <f t="shared" si="629"/>
        <v>0</v>
      </c>
      <c r="DG281" s="86"/>
      <c r="DH281" s="107">
        <f t="shared" si="630"/>
        <v>0</v>
      </c>
      <c r="DI281" s="86"/>
      <c r="DJ281" s="107">
        <f t="shared" si="631"/>
        <v>0</v>
      </c>
      <c r="DK281" s="86"/>
      <c r="DL281" s="107">
        <f t="shared" si="632"/>
        <v>0</v>
      </c>
      <c r="DM281" s="86"/>
      <c r="DN281" s="105">
        <f t="shared" si="633"/>
        <v>0</v>
      </c>
      <c r="DO281" s="86"/>
      <c r="DP281" s="105">
        <f t="shared" si="634"/>
        <v>0</v>
      </c>
      <c r="DQ281" s="86"/>
      <c r="DR281" s="107">
        <f t="shared" si="635"/>
        <v>0</v>
      </c>
      <c r="DS281" s="86"/>
      <c r="DT281" s="106"/>
      <c r="DU281" s="104"/>
      <c r="DV281" s="105">
        <f t="shared" si="636"/>
        <v>0</v>
      </c>
      <c r="DW281" s="104">
        <v>300</v>
      </c>
      <c r="DX281" s="105">
        <f t="shared" si="637"/>
        <v>5959877</v>
      </c>
      <c r="DY281" s="104"/>
      <c r="DZ281" s="106"/>
      <c r="EA281" s="110"/>
      <c r="EB281" s="110"/>
      <c r="EC281" s="125"/>
      <c r="ED281" s="106"/>
      <c r="EE281" s="125"/>
      <c r="EF281" s="125"/>
      <c r="EG281" s="125"/>
      <c r="EH281" s="111">
        <f t="shared" si="638"/>
        <v>0</v>
      </c>
      <c r="EI281" s="112">
        <f t="shared" si="639"/>
        <v>305</v>
      </c>
      <c r="EJ281" s="112">
        <f t="shared" si="639"/>
        <v>6079074.54</v>
      </c>
    </row>
    <row r="282" spans="1:140" s="13" customFormat="1" ht="45" hidden="1" customHeight="1" x14ac:dyDescent="0.25">
      <c r="A282" s="95"/>
      <c r="B282" s="132">
        <v>199</v>
      </c>
      <c r="C282" s="96" t="s">
        <v>723</v>
      </c>
      <c r="D282" s="250" t="s">
        <v>724</v>
      </c>
      <c r="E282" s="98">
        <v>16026</v>
      </c>
      <c r="F282" s="98">
        <v>16828</v>
      </c>
      <c r="G282" s="99">
        <v>1.0900000000000001</v>
      </c>
      <c r="H282" s="100"/>
      <c r="I282" s="101">
        <v>1</v>
      </c>
      <c r="J282" s="102"/>
      <c r="K282" s="103">
        <v>1.4</v>
      </c>
      <c r="L282" s="103">
        <v>1.68</v>
      </c>
      <c r="M282" s="103">
        <v>2.23</v>
      </c>
      <c r="N282" s="103">
        <v>2.57</v>
      </c>
      <c r="O282" s="86"/>
      <c r="P282" s="105">
        <f t="shared" si="582"/>
        <v>0</v>
      </c>
      <c r="Q282" s="252"/>
      <c r="R282" s="105">
        <f t="shared" si="583"/>
        <v>0</v>
      </c>
      <c r="S282" s="86"/>
      <c r="T282" s="105">
        <f t="shared" si="584"/>
        <v>0</v>
      </c>
      <c r="U282" s="86"/>
      <c r="V282" s="105">
        <f t="shared" si="585"/>
        <v>0</v>
      </c>
      <c r="W282" s="86"/>
      <c r="X282" s="105">
        <f t="shared" si="586"/>
        <v>0</v>
      </c>
      <c r="Y282" s="86"/>
      <c r="Z282" s="105">
        <f t="shared" si="587"/>
        <v>0</v>
      </c>
      <c r="AA282" s="86"/>
      <c r="AB282" s="105">
        <f t="shared" si="588"/>
        <v>0</v>
      </c>
      <c r="AC282" s="86"/>
      <c r="AD282" s="105">
        <f t="shared" si="589"/>
        <v>0</v>
      </c>
      <c r="AE282" s="86"/>
      <c r="AF282" s="106">
        <f t="shared" si="590"/>
        <v>0</v>
      </c>
      <c r="AG282" s="106"/>
      <c r="AH282" s="107">
        <f t="shared" si="591"/>
        <v>0</v>
      </c>
      <c r="AI282" s="86"/>
      <c r="AJ282" s="105">
        <f t="shared" si="592"/>
        <v>0</v>
      </c>
      <c r="AK282" s="86"/>
      <c r="AL282" s="105">
        <f t="shared" si="593"/>
        <v>0</v>
      </c>
      <c r="AM282" s="86"/>
      <c r="AN282" s="105">
        <f t="shared" si="594"/>
        <v>0</v>
      </c>
      <c r="AO282" s="86"/>
      <c r="AP282" s="105">
        <f t="shared" si="595"/>
        <v>0</v>
      </c>
      <c r="AQ282" s="86"/>
      <c r="AR282" s="105">
        <f t="shared" si="596"/>
        <v>0</v>
      </c>
      <c r="AS282" s="86"/>
      <c r="AT282" s="105">
        <f t="shared" si="597"/>
        <v>0</v>
      </c>
      <c r="AU282" s="86"/>
      <c r="AV282" s="105">
        <f t="shared" si="598"/>
        <v>0</v>
      </c>
      <c r="AW282" s="86"/>
      <c r="AX282" s="105">
        <f t="shared" si="599"/>
        <v>0</v>
      </c>
      <c r="AY282" s="86"/>
      <c r="AZ282" s="105">
        <f t="shared" si="600"/>
        <v>0</v>
      </c>
      <c r="BA282" s="86"/>
      <c r="BB282" s="105">
        <f t="shared" si="601"/>
        <v>0</v>
      </c>
      <c r="BC282" s="86"/>
      <c r="BD282" s="105">
        <f t="shared" si="602"/>
        <v>0</v>
      </c>
      <c r="BE282" s="86"/>
      <c r="BF282" s="105">
        <f t="shared" si="603"/>
        <v>0</v>
      </c>
      <c r="BG282" s="86"/>
      <c r="BH282" s="105">
        <f t="shared" si="604"/>
        <v>0</v>
      </c>
      <c r="BI282" s="86"/>
      <c r="BJ282" s="105">
        <f t="shared" si="605"/>
        <v>0</v>
      </c>
      <c r="BK282" s="86"/>
      <c r="BL282" s="105">
        <f t="shared" si="606"/>
        <v>0</v>
      </c>
      <c r="BM282" s="86"/>
      <c r="BN282" s="105">
        <f t="shared" si="607"/>
        <v>0</v>
      </c>
      <c r="BO282" s="253"/>
      <c r="BP282" s="105">
        <f t="shared" si="608"/>
        <v>0</v>
      </c>
      <c r="BQ282" s="86"/>
      <c r="BR282" s="105">
        <f t="shared" si="609"/>
        <v>0</v>
      </c>
      <c r="BS282" s="86"/>
      <c r="BT282" s="105">
        <f t="shared" si="610"/>
        <v>0</v>
      </c>
      <c r="BU282" s="104"/>
      <c r="BV282" s="105">
        <f t="shared" si="611"/>
        <v>0</v>
      </c>
      <c r="BW282" s="86"/>
      <c r="BX282" s="105">
        <f t="shared" si="612"/>
        <v>0</v>
      </c>
      <c r="BY282" s="86"/>
      <c r="BZ282" s="105">
        <f t="shared" si="613"/>
        <v>0</v>
      </c>
      <c r="CA282" s="86"/>
      <c r="CB282" s="105">
        <f t="shared" si="614"/>
        <v>0</v>
      </c>
      <c r="CC282" s="86"/>
      <c r="CD282" s="107">
        <f t="shared" si="615"/>
        <v>0</v>
      </c>
      <c r="CE282" s="86"/>
      <c r="CF282" s="107">
        <f t="shared" si="616"/>
        <v>0</v>
      </c>
      <c r="CG282" s="86"/>
      <c r="CH282" s="107">
        <f t="shared" si="617"/>
        <v>0</v>
      </c>
      <c r="CI282" s="86"/>
      <c r="CJ282" s="107">
        <f t="shared" si="618"/>
        <v>0</v>
      </c>
      <c r="CK282" s="86"/>
      <c r="CL282" s="107">
        <f t="shared" si="619"/>
        <v>0</v>
      </c>
      <c r="CM282" s="86"/>
      <c r="CN282" s="107">
        <f t="shared" si="620"/>
        <v>0</v>
      </c>
      <c r="CO282" s="86"/>
      <c r="CP282" s="107">
        <f t="shared" si="621"/>
        <v>0</v>
      </c>
      <c r="CQ282" s="86"/>
      <c r="CR282" s="107">
        <f t="shared" si="622"/>
        <v>0</v>
      </c>
      <c r="CS282" s="86"/>
      <c r="CT282" s="107">
        <f t="shared" si="623"/>
        <v>0</v>
      </c>
      <c r="CU282" s="86"/>
      <c r="CV282" s="107">
        <f t="shared" si="624"/>
        <v>0</v>
      </c>
      <c r="CW282" s="86"/>
      <c r="CX282" s="107">
        <f t="shared" si="625"/>
        <v>0</v>
      </c>
      <c r="CY282" s="104"/>
      <c r="CZ282" s="107">
        <f t="shared" si="626"/>
        <v>0</v>
      </c>
      <c r="DA282" s="86"/>
      <c r="DB282" s="107">
        <f t="shared" si="627"/>
        <v>0</v>
      </c>
      <c r="DC282" s="86"/>
      <c r="DD282" s="107">
        <f t="shared" si="628"/>
        <v>0</v>
      </c>
      <c r="DE282" s="86"/>
      <c r="DF282" s="106">
        <f t="shared" si="629"/>
        <v>0</v>
      </c>
      <c r="DG282" s="86"/>
      <c r="DH282" s="107">
        <f t="shared" si="630"/>
        <v>0</v>
      </c>
      <c r="DI282" s="86"/>
      <c r="DJ282" s="107">
        <f t="shared" si="631"/>
        <v>0</v>
      </c>
      <c r="DK282" s="86"/>
      <c r="DL282" s="107">
        <f t="shared" si="632"/>
        <v>0</v>
      </c>
      <c r="DM282" s="86"/>
      <c r="DN282" s="105">
        <f t="shared" si="633"/>
        <v>0</v>
      </c>
      <c r="DO282" s="86"/>
      <c r="DP282" s="105">
        <f t="shared" si="634"/>
        <v>0</v>
      </c>
      <c r="DQ282" s="86"/>
      <c r="DR282" s="107">
        <f t="shared" si="635"/>
        <v>0</v>
      </c>
      <c r="DS282" s="86"/>
      <c r="DT282" s="106"/>
      <c r="DU282" s="104"/>
      <c r="DV282" s="105">
        <f t="shared" si="636"/>
        <v>0</v>
      </c>
      <c r="DW282" s="104">
        <f>20+7</f>
        <v>27</v>
      </c>
      <c r="DX282" s="105">
        <f t="shared" si="637"/>
        <v>687839.92200000002</v>
      </c>
      <c r="DY282" s="104"/>
      <c r="DZ282" s="106"/>
      <c r="EA282" s="110"/>
      <c r="EB282" s="110"/>
      <c r="EC282" s="125"/>
      <c r="ED282" s="106"/>
      <c r="EE282" s="125"/>
      <c r="EF282" s="125"/>
      <c r="EG282" s="125"/>
      <c r="EH282" s="111">
        <f t="shared" si="638"/>
        <v>0</v>
      </c>
      <c r="EI282" s="112">
        <f t="shared" si="639"/>
        <v>27</v>
      </c>
      <c r="EJ282" s="112">
        <f t="shared" si="639"/>
        <v>687839.92200000002</v>
      </c>
    </row>
    <row r="283" spans="1:140" s="3" customFormat="1" ht="45" hidden="1" customHeight="1" x14ac:dyDescent="0.25">
      <c r="A283" s="95"/>
      <c r="B283" s="132">
        <v>200</v>
      </c>
      <c r="C283" s="96" t="s">
        <v>725</v>
      </c>
      <c r="D283" s="250" t="s">
        <v>726</v>
      </c>
      <c r="E283" s="98">
        <v>16026</v>
      </c>
      <c r="F283" s="98">
        <v>16828</v>
      </c>
      <c r="G283" s="99">
        <v>1.5</v>
      </c>
      <c r="H283" s="100"/>
      <c r="I283" s="101">
        <v>1</v>
      </c>
      <c r="J283" s="102"/>
      <c r="K283" s="103">
        <v>1.4</v>
      </c>
      <c r="L283" s="103">
        <v>1.68</v>
      </c>
      <c r="M283" s="103">
        <v>2.23</v>
      </c>
      <c r="N283" s="103">
        <v>2.57</v>
      </c>
      <c r="O283" s="86"/>
      <c r="P283" s="105">
        <f t="shared" si="582"/>
        <v>0</v>
      </c>
      <c r="Q283" s="252"/>
      <c r="R283" s="105">
        <f t="shared" si="583"/>
        <v>0</v>
      </c>
      <c r="S283" s="86"/>
      <c r="T283" s="105">
        <f t="shared" si="584"/>
        <v>0</v>
      </c>
      <c r="U283" s="86"/>
      <c r="V283" s="105">
        <f t="shared" si="585"/>
        <v>0</v>
      </c>
      <c r="W283" s="86"/>
      <c r="X283" s="105">
        <f t="shared" si="586"/>
        <v>0</v>
      </c>
      <c r="Y283" s="86"/>
      <c r="Z283" s="105">
        <f t="shared" si="587"/>
        <v>0</v>
      </c>
      <c r="AA283" s="86"/>
      <c r="AB283" s="105">
        <f t="shared" si="588"/>
        <v>0</v>
      </c>
      <c r="AC283" s="86"/>
      <c r="AD283" s="105">
        <f t="shared" si="589"/>
        <v>0</v>
      </c>
      <c r="AE283" s="86"/>
      <c r="AF283" s="106">
        <f t="shared" si="590"/>
        <v>0</v>
      </c>
      <c r="AG283" s="106"/>
      <c r="AH283" s="107">
        <f t="shared" si="591"/>
        <v>0</v>
      </c>
      <c r="AI283" s="86"/>
      <c r="AJ283" s="105">
        <f t="shared" si="592"/>
        <v>0</v>
      </c>
      <c r="AK283" s="86"/>
      <c r="AL283" s="105">
        <f t="shared" si="593"/>
        <v>0</v>
      </c>
      <c r="AM283" s="86"/>
      <c r="AN283" s="105">
        <f t="shared" si="594"/>
        <v>0</v>
      </c>
      <c r="AO283" s="86"/>
      <c r="AP283" s="105">
        <f t="shared" si="595"/>
        <v>0</v>
      </c>
      <c r="AQ283" s="86"/>
      <c r="AR283" s="105">
        <f t="shared" si="596"/>
        <v>0</v>
      </c>
      <c r="AS283" s="86"/>
      <c r="AT283" s="105">
        <f t="shared" si="597"/>
        <v>0</v>
      </c>
      <c r="AU283" s="86"/>
      <c r="AV283" s="105">
        <f t="shared" si="598"/>
        <v>0</v>
      </c>
      <c r="AW283" s="86"/>
      <c r="AX283" s="105">
        <f t="shared" si="599"/>
        <v>0</v>
      </c>
      <c r="AY283" s="86"/>
      <c r="AZ283" s="105">
        <f t="shared" si="600"/>
        <v>0</v>
      </c>
      <c r="BA283" s="86"/>
      <c r="BB283" s="105">
        <f t="shared" si="601"/>
        <v>0</v>
      </c>
      <c r="BC283" s="86"/>
      <c r="BD283" s="105">
        <f t="shared" si="602"/>
        <v>0</v>
      </c>
      <c r="BE283" s="86"/>
      <c r="BF283" s="105">
        <f t="shared" si="603"/>
        <v>0</v>
      </c>
      <c r="BG283" s="86"/>
      <c r="BH283" s="105">
        <f t="shared" si="604"/>
        <v>0</v>
      </c>
      <c r="BI283" s="86"/>
      <c r="BJ283" s="105">
        <f t="shared" si="605"/>
        <v>0</v>
      </c>
      <c r="BK283" s="86"/>
      <c r="BL283" s="105">
        <f t="shared" si="606"/>
        <v>0</v>
      </c>
      <c r="BM283" s="86"/>
      <c r="BN283" s="105">
        <f t="shared" si="607"/>
        <v>0</v>
      </c>
      <c r="BO283" s="253"/>
      <c r="BP283" s="105">
        <f t="shared" si="608"/>
        <v>0</v>
      </c>
      <c r="BQ283" s="86"/>
      <c r="BR283" s="105">
        <f t="shared" si="609"/>
        <v>0</v>
      </c>
      <c r="BS283" s="86"/>
      <c r="BT283" s="105">
        <f t="shared" si="610"/>
        <v>0</v>
      </c>
      <c r="BU283" s="104"/>
      <c r="BV283" s="105">
        <f t="shared" si="611"/>
        <v>0</v>
      </c>
      <c r="BW283" s="86"/>
      <c r="BX283" s="105">
        <f t="shared" si="612"/>
        <v>0</v>
      </c>
      <c r="BY283" s="86"/>
      <c r="BZ283" s="105">
        <f t="shared" si="613"/>
        <v>0</v>
      </c>
      <c r="CA283" s="86"/>
      <c r="CB283" s="105">
        <f t="shared" si="614"/>
        <v>0</v>
      </c>
      <c r="CC283" s="86"/>
      <c r="CD283" s="107">
        <f t="shared" si="615"/>
        <v>0</v>
      </c>
      <c r="CE283" s="86"/>
      <c r="CF283" s="107">
        <f t="shared" si="616"/>
        <v>0</v>
      </c>
      <c r="CG283" s="86"/>
      <c r="CH283" s="107">
        <f t="shared" si="617"/>
        <v>0</v>
      </c>
      <c r="CI283" s="86"/>
      <c r="CJ283" s="107">
        <f t="shared" si="618"/>
        <v>0</v>
      </c>
      <c r="CK283" s="86"/>
      <c r="CL283" s="107">
        <f t="shared" si="619"/>
        <v>0</v>
      </c>
      <c r="CM283" s="86"/>
      <c r="CN283" s="107">
        <f t="shared" si="620"/>
        <v>0</v>
      </c>
      <c r="CO283" s="86"/>
      <c r="CP283" s="107">
        <f t="shared" si="621"/>
        <v>0</v>
      </c>
      <c r="CQ283" s="86"/>
      <c r="CR283" s="107">
        <f t="shared" si="622"/>
        <v>0</v>
      </c>
      <c r="CS283" s="86"/>
      <c r="CT283" s="107">
        <f t="shared" si="623"/>
        <v>0</v>
      </c>
      <c r="CU283" s="86"/>
      <c r="CV283" s="107">
        <f t="shared" si="624"/>
        <v>0</v>
      </c>
      <c r="CW283" s="86"/>
      <c r="CX283" s="107">
        <f t="shared" si="625"/>
        <v>0</v>
      </c>
      <c r="CY283" s="104"/>
      <c r="CZ283" s="107">
        <f t="shared" si="626"/>
        <v>0</v>
      </c>
      <c r="DA283" s="86"/>
      <c r="DB283" s="107">
        <f t="shared" si="627"/>
        <v>0</v>
      </c>
      <c r="DC283" s="86"/>
      <c r="DD283" s="107">
        <f t="shared" si="628"/>
        <v>0</v>
      </c>
      <c r="DE283" s="86"/>
      <c r="DF283" s="106">
        <f t="shared" si="629"/>
        <v>0</v>
      </c>
      <c r="DG283" s="86"/>
      <c r="DH283" s="107">
        <f t="shared" si="630"/>
        <v>0</v>
      </c>
      <c r="DI283" s="86"/>
      <c r="DJ283" s="107">
        <f t="shared" si="631"/>
        <v>0</v>
      </c>
      <c r="DK283" s="86"/>
      <c r="DL283" s="107">
        <f t="shared" si="632"/>
        <v>0</v>
      </c>
      <c r="DM283" s="86"/>
      <c r="DN283" s="105">
        <f t="shared" si="633"/>
        <v>0</v>
      </c>
      <c r="DO283" s="86"/>
      <c r="DP283" s="105">
        <f t="shared" si="634"/>
        <v>0</v>
      </c>
      <c r="DQ283" s="86"/>
      <c r="DR283" s="107">
        <f t="shared" si="635"/>
        <v>0</v>
      </c>
      <c r="DS283" s="86"/>
      <c r="DT283" s="106"/>
      <c r="DU283" s="104"/>
      <c r="DV283" s="105">
        <f t="shared" si="636"/>
        <v>0</v>
      </c>
      <c r="DW283" s="104"/>
      <c r="DX283" s="105">
        <f t="shared" si="637"/>
        <v>0</v>
      </c>
      <c r="DY283" s="104"/>
      <c r="DZ283" s="106"/>
      <c r="EA283" s="110"/>
      <c r="EB283" s="110"/>
      <c r="EC283" s="125"/>
      <c r="ED283" s="106"/>
      <c r="EE283" s="125"/>
      <c r="EF283" s="125"/>
      <c r="EG283" s="125"/>
      <c r="EH283" s="111">
        <f t="shared" si="638"/>
        <v>0</v>
      </c>
      <c r="EI283" s="112">
        <f t="shared" si="639"/>
        <v>0</v>
      </c>
      <c r="EJ283" s="112">
        <f t="shared" si="639"/>
        <v>0</v>
      </c>
    </row>
    <row r="284" spans="1:140" s="3" customFormat="1" ht="60" hidden="1" customHeight="1" x14ac:dyDescent="0.25">
      <c r="A284" s="95"/>
      <c r="B284" s="132">
        <v>201</v>
      </c>
      <c r="C284" s="96" t="s">
        <v>727</v>
      </c>
      <c r="D284" s="186" t="s">
        <v>728</v>
      </c>
      <c r="E284" s="98">
        <v>16026</v>
      </c>
      <c r="F284" s="98">
        <v>16828</v>
      </c>
      <c r="G284" s="99">
        <v>1.8</v>
      </c>
      <c r="H284" s="100"/>
      <c r="I284" s="101">
        <v>1</v>
      </c>
      <c r="J284" s="102"/>
      <c r="K284" s="150">
        <v>1.4</v>
      </c>
      <c r="L284" s="150">
        <v>1.68</v>
      </c>
      <c r="M284" s="150">
        <v>2.23</v>
      </c>
      <c r="N284" s="153">
        <v>2.57</v>
      </c>
      <c r="O284" s="86"/>
      <c r="P284" s="105">
        <f t="shared" si="582"/>
        <v>0</v>
      </c>
      <c r="Q284" s="252"/>
      <c r="R284" s="105">
        <f t="shared" si="583"/>
        <v>0</v>
      </c>
      <c r="S284" s="86"/>
      <c r="T284" s="105">
        <f t="shared" si="584"/>
        <v>0</v>
      </c>
      <c r="U284" s="86"/>
      <c r="V284" s="105">
        <f t="shared" si="585"/>
        <v>0</v>
      </c>
      <c r="W284" s="86"/>
      <c r="X284" s="105">
        <f t="shared" si="586"/>
        <v>0</v>
      </c>
      <c r="Y284" s="86"/>
      <c r="Z284" s="105">
        <f t="shared" si="587"/>
        <v>0</v>
      </c>
      <c r="AA284" s="86"/>
      <c r="AB284" s="105">
        <f t="shared" si="588"/>
        <v>0</v>
      </c>
      <c r="AC284" s="86"/>
      <c r="AD284" s="105">
        <f t="shared" si="589"/>
        <v>0</v>
      </c>
      <c r="AE284" s="86"/>
      <c r="AF284" s="106">
        <f t="shared" si="590"/>
        <v>0</v>
      </c>
      <c r="AG284" s="106"/>
      <c r="AH284" s="107">
        <f t="shared" si="591"/>
        <v>0</v>
      </c>
      <c r="AI284" s="86"/>
      <c r="AJ284" s="105">
        <f t="shared" si="592"/>
        <v>0</v>
      </c>
      <c r="AK284" s="86"/>
      <c r="AL284" s="105">
        <f t="shared" si="593"/>
        <v>0</v>
      </c>
      <c r="AM284" s="86"/>
      <c r="AN284" s="105">
        <f t="shared" si="594"/>
        <v>0</v>
      </c>
      <c r="AO284" s="86"/>
      <c r="AP284" s="105">
        <f t="shared" si="595"/>
        <v>0</v>
      </c>
      <c r="AQ284" s="86"/>
      <c r="AR284" s="105">
        <f t="shared" si="596"/>
        <v>0</v>
      </c>
      <c r="AS284" s="86"/>
      <c r="AT284" s="105">
        <f t="shared" si="597"/>
        <v>0</v>
      </c>
      <c r="AU284" s="86"/>
      <c r="AV284" s="105">
        <f t="shared" si="598"/>
        <v>0</v>
      </c>
      <c r="AW284" s="86"/>
      <c r="AX284" s="105">
        <f t="shared" si="599"/>
        <v>0</v>
      </c>
      <c r="AY284" s="86"/>
      <c r="AZ284" s="105">
        <f t="shared" si="600"/>
        <v>0</v>
      </c>
      <c r="BA284" s="86"/>
      <c r="BB284" s="105">
        <f t="shared" si="601"/>
        <v>0</v>
      </c>
      <c r="BC284" s="86"/>
      <c r="BD284" s="105">
        <f t="shared" si="602"/>
        <v>0</v>
      </c>
      <c r="BE284" s="86"/>
      <c r="BF284" s="105">
        <f t="shared" si="603"/>
        <v>0</v>
      </c>
      <c r="BG284" s="86"/>
      <c r="BH284" s="105">
        <f t="shared" si="604"/>
        <v>0</v>
      </c>
      <c r="BI284" s="86"/>
      <c r="BJ284" s="105">
        <f t="shared" si="605"/>
        <v>0</v>
      </c>
      <c r="BK284" s="86"/>
      <c r="BL284" s="105">
        <f t="shared" si="606"/>
        <v>0</v>
      </c>
      <c r="BM284" s="86"/>
      <c r="BN284" s="105">
        <f t="shared" si="607"/>
        <v>0</v>
      </c>
      <c r="BO284" s="253"/>
      <c r="BP284" s="105">
        <f t="shared" si="608"/>
        <v>0</v>
      </c>
      <c r="BQ284" s="86"/>
      <c r="BR284" s="105">
        <f t="shared" si="609"/>
        <v>0</v>
      </c>
      <c r="BS284" s="86"/>
      <c r="BT284" s="105">
        <f t="shared" si="610"/>
        <v>0</v>
      </c>
      <c r="BU284" s="104"/>
      <c r="BV284" s="105">
        <f t="shared" si="611"/>
        <v>0</v>
      </c>
      <c r="BW284" s="86"/>
      <c r="BX284" s="105">
        <f t="shared" si="612"/>
        <v>0</v>
      </c>
      <c r="BY284" s="86"/>
      <c r="BZ284" s="105">
        <f t="shared" si="613"/>
        <v>0</v>
      </c>
      <c r="CA284" s="86"/>
      <c r="CB284" s="105">
        <f t="shared" si="614"/>
        <v>0</v>
      </c>
      <c r="CC284" s="86"/>
      <c r="CD284" s="107">
        <f t="shared" si="615"/>
        <v>0</v>
      </c>
      <c r="CE284" s="86"/>
      <c r="CF284" s="107">
        <f t="shared" si="616"/>
        <v>0</v>
      </c>
      <c r="CG284" s="86"/>
      <c r="CH284" s="107">
        <f t="shared" si="617"/>
        <v>0</v>
      </c>
      <c r="CI284" s="86"/>
      <c r="CJ284" s="107">
        <f t="shared" si="618"/>
        <v>0</v>
      </c>
      <c r="CK284" s="86"/>
      <c r="CL284" s="107">
        <f t="shared" si="619"/>
        <v>0</v>
      </c>
      <c r="CM284" s="86"/>
      <c r="CN284" s="107">
        <f t="shared" si="620"/>
        <v>0</v>
      </c>
      <c r="CO284" s="86"/>
      <c r="CP284" s="107">
        <f t="shared" si="621"/>
        <v>0</v>
      </c>
      <c r="CQ284" s="86"/>
      <c r="CR284" s="107">
        <f t="shared" si="622"/>
        <v>0</v>
      </c>
      <c r="CS284" s="86"/>
      <c r="CT284" s="107">
        <f t="shared" si="623"/>
        <v>0</v>
      </c>
      <c r="CU284" s="86"/>
      <c r="CV284" s="107">
        <f t="shared" si="624"/>
        <v>0</v>
      </c>
      <c r="CW284" s="86"/>
      <c r="CX284" s="107">
        <f t="shared" si="625"/>
        <v>0</v>
      </c>
      <c r="CY284" s="104"/>
      <c r="CZ284" s="107">
        <f t="shared" si="626"/>
        <v>0</v>
      </c>
      <c r="DA284" s="86"/>
      <c r="DB284" s="107">
        <f t="shared" si="627"/>
        <v>0</v>
      </c>
      <c r="DC284" s="86"/>
      <c r="DD284" s="107">
        <f t="shared" si="628"/>
        <v>0</v>
      </c>
      <c r="DE284" s="86"/>
      <c r="DF284" s="106">
        <f t="shared" si="629"/>
        <v>0</v>
      </c>
      <c r="DG284" s="86"/>
      <c r="DH284" s="107">
        <f t="shared" si="630"/>
        <v>0</v>
      </c>
      <c r="DI284" s="86"/>
      <c r="DJ284" s="107">
        <f t="shared" si="631"/>
        <v>0</v>
      </c>
      <c r="DK284" s="86"/>
      <c r="DL284" s="107">
        <f t="shared" si="632"/>
        <v>0</v>
      </c>
      <c r="DM284" s="86"/>
      <c r="DN284" s="105">
        <f t="shared" si="633"/>
        <v>0</v>
      </c>
      <c r="DO284" s="86"/>
      <c r="DP284" s="105">
        <f t="shared" si="634"/>
        <v>0</v>
      </c>
      <c r="DQ284" s="86"/>
      <c r="DR284" s="107">
        <f t="shared" si="635"/>
        <v>0</v>
      </c>
      <c r="DS284" s="86"/>
      <c r="DT284" s="106"/>
      <c r="DU284" s="104"/>
      <c r="DV284" s="105">
        <f t="shared" si="636"/>
        <v>0</v>
      </c>
      <c r="DW284" s="104"/>
      <c r="DX284" s="105">
        <f t="shared" si="637"/>
        <v>0</v>
      </c>
      <c r="DY284" s="104"/>
      <c r="DZ284" s="106"/>
      <c r="EA284" s="110"/>
      <c r="EB284" s="110"/>
      <c r="EC284" s="125"/>
      <c r="ED284" s="106"/>
      <c r="EE284" s="125"/>
      <c r="EF284" s="125"/>
      <c r="EG284" s="125"/>
      <c r="EH284" s="111">
        <f t="shared" si="638"/>
        <v>0</v>
      </c>
      <c r="EI284" s="112">
        <f t="shared" si="639"/>
        <v>0</v>
      </c>
      <c r="EJ284" s="112">
        <f t="shared" si="639"/>
        <v>0</v>
      </c>
    </row>
    <row r="285" spans="1:140" s="3" customFormat="1" ht="45" hidden="1" customHeight="1" x14ac:dyDescent="0.25">
      <c r="A285" s="95"/>
      <c r="B285" s="132">
        <v>202</v>
      </c>
      <c r="C285" s="96" t="s">
        <v>729</v>
      </c>
      <c r="D285" s="186" t="s">
        <v>730</v>
      </c>
      <c r="E285" s="98">
        <v>16026</v>
      </c>
      <c r="F285" s="98">
        <v>16828</v>
      </c>
      <c r="G285" s="99">
        <v>2.75</v>
      </c>
      <c r="H285" s="100"/>
      <c r="I285" s="101">
        <v>1</v>
      </c>
      <c r="J285" s="102"/>
      <c r="K285" s="150">
        <v>1.4</v>
      </c>
      <c r="L285" s="150">
        <v>1.68</v>
      </c>
      <c r="M285" s="150">
        <v>2.23</v>
      </c>
      <c r="N285" s="153">
        <v>2.57</v>
      </c>
      <c r="O285" s="86"/>
      <c r="P285" s="105">
        <f t="shared" si="582"/>
        <v>0</v>
      </c>
      <c r="Q285" s="252"/>
      <c r="R285" s="105">
        <f t="shared" si="583"/>
        <v>0</v>
      </c>
      <c r="S285" s="86"/>
      <c r="T285" s="105">
        <f t="shared" si="584"/>
        <v>0</v>
      </c>
      <c r="U285" s="86"/>
      <c r="V285" s="105">
        <f t="shared" si="585"/>
        <v>0</v>
      </c>
      <c r="W285" s="86"/>
      <c r="X285" s="105">
        <f t="shared" si="586"/>
        <v>0</v>
      </c>
      <c r="Y285" s="86"/>
      <c r="Z285" s="105">
        <f t="shared" si="587"/>
        <v>0</v>
      </c>
      <c r="AA285" s="86"/>
      <c r="AB285" s="105">
        <f t="shared" si="588"/>
        <v>0</v>
      </c>
      <c r="AC285" s="86"/>
      <c r="AD285" s="105">
        <f t="shared" si="589"/>
        <v>0</v>
      </c>
      <c r="AE285" s="86"/>
      <c r="AF285" s="106">
        <f t="shared" si="590"/>
        <v>0</v>
      </c>
      <c r="AG285" s="106"/>
      <c r="AH285" s="107">
        <f t="shared" si="591"/>
        <v>0</v>
      </c>
      <c r="AI285" s="86"/>
      <c r="AJ285" s="105">
        <f t="shared" si="592"/>
        <v>0</v>
      </c>
      <c r="AK285" s="86"/>
      <c r="AL285" s="105">
        <f t="shared" si="593"/>
        <v>0</v>
      </c>
      <c r="AM285" s="86"/>
      <c r="AN285" s="105">
        <f t="shared" si="594"/>
        <v>0</v>
      </c>
      <c r="AO285" s="86"/>
      <c r="AP285" s="105">
        <f t="shared" si="595"/>
        <v>0</v>
      </c>
      <c r="AQ285" s="86"/>
      <c r="AR285" s="105">
        <f t="shared" si="596"/>
        <v>0</v>
      </c>
      <c r="AS285" s="86"/>
      <c r="AT285" s="105">
        <f t="shared" si="597"/>
        <v>0</v>
      </c>
      <c r="AU285" s="86"/>
      <c r="AV285" s="105">
        <f t="shared" si="598"/>
        <v>0</v>
      </c>
      <c r="AW285" s="86"/>
      <c r="AX285" s="105">
        <f t="shared" si="599"/>
        <v>0</v>
      </c>
      <c r="AY285" s="86"/>
      <c r="AZ285" s="105">
        <f t="shared" si="600"/>
        <v>0</v>
      </c>
      <c r="BA285" s="86"/>
      <c r="BB285" s="105">
        <f t="shared" si="601"/>
        <v>0</v>
      </c>
      <c r="BC285" s="86"/>
      <c r="BD285" s="105">
        <f t="shared" si="602"/>
        <v>0</v>
      </c>
      <c r="BE285" s="86"/>
      <c r="BF285" s="105">
        <f t="shared" si="603"/>
        <v>0</v>
      </c>
      <c r="BG285" s="86"/>
      <c r="BH285" s="105">
        <f t="shared" si="604"/>
        <v>0</v>
      </c>
      <c r="BI285" s="86"/>
      <c r="BJ285" s="105">
        <f t="shared" si="605"/>
        <v>0</v>
      </c>
      <c r="BK285" s="86"/>
      <c r="BL285" s="105">
        <f t="shared" si="606"/>
        <v>0</v>
      </c>
      <c r="BM285" s="86"/>
      <c r="BN285" s="105">
        <f t="shared" si="607"/>
        <v>0</v>
      </c>
      <c r="BO285" s="253"/>
      <c r="BP285" s="105">
        <f t="shared" si="608"/>
        <v>0</v>
      </c>
      <c r="BQ285" s="86"/>
      <c r="BR285" s="105">
        <f t="shared" si="609"/>
        <v>0</v>
      </c>
      <c r="BS285" s="86"/>
      <c r="BT285" s="105">
        <f t="shared" si="610"/>
        <v>0</v>
      </c>
      <c r="BU285" s="104"/>
      <c r="BV285" s="105">
        <f t="shared" si="611"/>
        <v>0</v>
      </c>
      <c r="BW285" s="86"/>
      <c r="BX285" s="105">
        <f t="shared" si="612"/>
        <v>0</v>
      </c>
      <c r="BY285" s="86"/>
      <c r="BZ285" s="105">
        <f t="shared" si="613"/>
        <v>0</v>
      </c>
      <c r="CA285" s="86"/>
      <c r="CB285" s="105">
        <f t="shared" si="614"/>
        <v>0</v>
      </c>
      <c r="CC285" s="86"/>
      <c r="CD285" s="107">
        <f t="shared" si="615"/>
        <v>0</v>
      </c>
      <c r="CE285" s="86"/>
      <c r="CF285" s="107">
        <f t="shared" si="616"/>
        <v>0</v>
      </c>
      <c r="CG285" s="86"/>
      <c r="CH285" s="107">
        <f>SUM(CG285/12*2*$E285*$G285*$I285*$L285*CH$10)+(CG285/12*10*$F285*$G285*$I285*$L285*CH$10)</f>
        <v>0</v>
      </c>
      <c r="CI285" s="86"/>
      <c r="CJ285" s="107">
        <f t="shared" si="618"/>
        <v>0</v>
      </c>
      <c r="CK285" s="86"/>
      <c r="CL285" s="107">
        <f t="shared" si="619"/>
        <v>0</v>
      </c>
      <c r="CM285" s="86"/>
      <c r="CN285" s="107">
        <f t="shared" si="620"/>
        <v>0</v>
      </c>
      <c r="CO285" s="86"/>
      <c r="CP285" s="107">
        <f t="shared" si="621"/>
        <v>0</v>
      </c>
      <c r="CQ285" s="86"/>
      <c r="CR285" s="107">
        <f t="shared" si="622"/>
        <v>0</v>
      </c>
      <c r="CS285" s="86"/>
      <c r="CT285" s="107">
        <f t="shared" si="623"/>
        <v>0</v>
      </c>
      <c r="CU285" s="86"/>
      <c r="CV285" s="107">
        <f t="shared" si="624"/>
        <v>0</v>
      </c>
      <c r="CW285" s="86"/>
      <c r="CX285" s="107">
        <f t="shared" si="625"/>
        <v>0</v>
      </c>
      <c r="CY285" s="104"/>
      <c r="CZ285" s="107">
        <f t="shared" si="626"/>
        <v>0</v>
      </c>
      <c r="DA285" s="86"/>
      <c r="DB285" s="107">
        <f t="shared" si="627"/>
        <v>0</v>
      </c>
      <c r="DC285" s="86"/>
      <c r="DD285" s="107">
        <f t="shared" si="628"/>
        <v>0</v>
      </c>
      <c r="DE285" s="86"/>
      <c r="DF285" s="106">
        <f t="shared" si="629"/>
        <v>0</v>
      </c>
      <c r="DG285" s="86"/>
      <c r="DH285" s="107">
        <f t="shared" si="630"/>
        <v>0</v>
      </c>
      <c r="DI285" s="86"/>
      <c r="DJ285" s="107">
        <f t="shared" si="631"/>
        <v>0</v>
      </c>
      <c r="DK285" s="86"/>
      <c r="DL285" s="107">
        <f t="shared" si="632"/>
        <v>0</v>
      </c>
      <c r="DM285" s="86"/>
      <c r="DN285" s="105">
        <f t="shared" si="633"/>
        <v>0</v>
      </c>
      <c r="DO285" s="86"/>
      <c r="DP285" s="105">
        <f t="shared" si="634"/>
        <v>0</v>
      </c>
      <c r="DQ285" s="86"/>
      <c r="DR285" s="107">
        <f t="shared" si="635"/>
        <v>0</v>
      </c>
      <c r="DS285" s="86"/>
      <c r="DT285" s="106"/>
      <c r="DU285" s="104"/>
      <c r="DV285" s="105">
        <f t="shared" si="636"/>
        <v>0</v>
      </c>
      <c r="DW285" s="104"/>
      <c r="DX285" s="105">
        <f t="shared" si="637"/>
        <v>0</v>
      </c>
      <c r="DY285" s="104"/>
      <c r="DZ285" s="106"/>
      <c r="EA285" s="110"/>
      <c r="EB285" s="110"/>
      <c r="EC285" s="125"/>
      <c r="ED285" s="106"/>
      <c r="EE285" s="125"/>
      <c r="EF285" s="125"/>
      <c r="EG285" s="125"/>
      <c r="EH285" s="111">
        <f t="shared" si="638"/>
        <v>0</v>
      </c>
      <c r="EI285" s="112">
        <f t="shared" si="639"/>
        <v>0</v>
      </c>
      <c r="EJ285" s="112">
        <f t="shared" si="639"/>
        <v>0</v>
      </c>
    </row>
    <row r="286" spans="1:140" s="3" customFormat="1" ht="43.5" hidden="1" customHeight="1" x14ac:dyDescent="0.25">
      <c r="A286" s="95"/>
      <c r="B286" s="132">
        <v>203</v>
      </c>
      <c r="C286" s="96" t="s">
        <v>731</v>
      </c>
      <c r="D286" s="186" t="s">
        <v>732</v>
      </c>
      <c r="E286" s="98">
        <v>16026</v>
      </c>
      <c r="F286" s="98">
        <v>16828</v>
      </c>
      <c r="G286" s="99">
        <v>2.35</v>
      </c>
      <c r="H286" s="100"/>
      <c r="I286" s="101">
        <v>1</v>
      </c>
      <c r="J286" s="102"/>
      <c r="K286" s="150">
        <v>1.4</v>
      </c>
      <c r="L286" s="150">
        <v>1.68</v>
      </c>
      <c r="M286" s="150">
        <v>2.23</v>
      </c>
      <c r="N286" s="153">
        <v>2.57</v>
      </c>
      <c r="O286" s="86"/>
      <c r="P286" s="105">
        <f t="shared" si="582"/>
        <v>0</v>
      </c>
      <c r="Q286" s="252"/>
      <c r="R286" s="105">
        <f t="shared" si="583"/>
        <v>0</v>
      </c>
      <c r="S286" s="86"/>
      <c r="T286" s="105">
        <f t="shared" si="584"/>
        <v>0</v>
      </c>
      <c r="U286" s="86"/>
      <c r="V286" s="105">
        <f t="shared" si="585"/>
        <v>0</v>
      </c>
      <c r="W286" s="86"/>
      <c r="X286" s="105">
        <f t="shared" si="586"/>
        <v>0</v>
      </c>
      <c r="Y286" s="86"/>
      <c r="Z286" s="105">
        <f t="shared" si="587"/>
        <v>0</v>
      </c>
      <c r="AA286" s="86"/>
      <c r="AB286" s="105">
        <f t="shared" si="588"/>
        <v>0</v>
      </c>
      <c r="AC286" s="86"/>
      <c r="AD286" s="105">
        <f t="shared" si="589"/>
        <v>0</v>
      </c>
      <c r="AE286" s="86"/>
      <c r="AF286" s="106">
        <f t="shared" si="590"/>
        <v>0</v>
      </c>
      <c r="AG286" s="106"/>
      <c r="AH286" s="107">
        <f t="shared" si="591"/>
        <v>0</v>
      </c>
      <c r="AI286" s="86"/>
      <c r="AJ286" s="105">
        <f t="shared" si="592"/>
        <v>0</v>
      </c>
      <c r="AK286" s="86"/>
      <c r="AL286" s="105">
        <f t="shared" si="593"/>
        <v>0</v>
      </c>
      <c r="AM286" s="86"/>
      <c r="AN286" s="105">
        <f t="shared" si="594"/>
        <v>0</v>
      </c>
      <c r="AO286" s="86"/>
      <c r="AP286" s="105">
        <f t="shared" si="595"/>
        <v>0</v>
      </c>
      <c r="AQ286" s="86"/>
      <c r="AR286" s="105">
        <f t="shared" si="596"/>
        <v>0</v>
      </c>
      <c r="AS286" s="86"/>
      <c r="AT286" s="105">
        <f t="shared" si="597"/>
        <v>0</v>
      </c>
      <c r="AU286" s="86"/>
      <c r="AV286" s="105">
        <f t="shared" si="598"/>
        <v>0</v>
      </c>
      <c r="AW286" s="86"/>
      <c r="AX286" s="105">
        <f t="shared" si="599"/>
        <v>0</v>
      </c>
      <c r="AY286" s="86"/>
      <c r="AZ286" s="105">
        <f t="shared" si="600"/>
        <v>0</v>
      </c>
      <c r="BA286" s="86"/>
      <c r="BB286" s="105">
        <f t="shared" si="601"/>
        <v>0</v>
      </c>
      <c r="BC286" s="86"/>
      <c r="BD286" s="105">
        <f t="shared" si="602"/>
        <v>0</v>
      </c>
      <c r="BE286" s="86"/>
      <c r="BF286" s="105">
        <f t="shared" si="603"/>
        <v>0</v>
      </c>
      <c r="BG286" s="86"/>
      <c r="BH286" s="105">
        <f t="shared" si="604"/>
        <v>0</v>
      </c>
      <c r="BI286" s="86"/>
      <c r="BJ286" s="105">
        <f t="shared" si="605"/>
        <v>0</v>
      </c>
      <c r="BK286" s="86"/>
      <c r="BL286" s="105">
        <f t="shared" si="606"/>
        <v>0</v>
      </c>
      <c r="BM286" s="86"/>
      <c r="BN286" s="105">
        <f t="shared" si="607"/>
        <v>0</v>
      </c>
      <c r="BO286" s="253"/>
      <c r="BP286" s="105">
        <f t="shared" si="608"/>
        <v>0</v>
      </c>
      <c r="BQ286" s="86"/>
      <c r="BR286" s="105">
        <f t="shared" si="609"/>
        <v>0</v>
      </c>
      <c r="BS286" s="86"/>
      <c r="BT286" s="105">
        <f t="shared" si="610"/>
        <v>0</v>
      </c>
      <c r="BU286" s="104"/>
      <c r="BV286" s="105">
        <f t="shared" si="611"/>
        <v>0</v>
      </c>
      <c r="BW286" s="86"/>
      <c r="BX286" s="105">
        <f t="shared" si="612"/>
        <v>0</v>
      </c>
      <c r="BY286" s="86"/>
      <c r="BZ286" s="105">
        <f t="shared" si="613"/>
        <v>0</v>
      </c>
      <c r="CA286" s="86"/>
      <c r="CB286" s="105">
        <f t="shared" si="614"/>
        <v>0</v>
      </c>
      <c r="CC286" s="86"/>
      <c r="CD286" s="107">
        <f t="shared" si="615"/>
        <v>0</v>
      </c>
      <c r="CE286" s="86"/>
      <c r="CF286" s="107">
        <f t="shared" si="616"/>
        <v>0</v>
      </c>
      <c r="CG286" s="86"/>
      <c r="CH286" s="107">
        <f t="shared" si="617"/>
        <v>0</v>
      </c>
      <c r="CI286" s="86"/>
      <c r="CJ286" s="107">
        <f t="shared" si="618"/>
        <v>0</v>
      </c>
      <c r="CK286" s="86"/>
      <c r="CL286" s="107">
        <f t="shared" si="619"/>
        <v>0</v>
      </c>
      <c r="CM286" s="86"/>
      <c r="CN286" s="107">
        <f t="shared" si="620"/>
        <v>0</v>
      </c>
      <c r="CO286" s="86"/>
      <c r="CP286" s="107">
        <f t="shared" si="621"/>
        <v>0</v>
      </c>
      <c r="CQ286" s="86"/>
      <c r="CR286" s="107">
        <f t="shared" si="622"/>
        <v>0</v>
      </c>
      <c r="CS286" s="86"/>
      <c r="CT286" s="107">
        <f t="shared" si="623"/>
        <v>0</v>
      </c>
      <c r="CU286" s="86"/>
      <c r="CV286" s="107">
        <f t="shared" si="624"/>
        <v>0</v>
      </c>
      <c r="CW286" s="86"/>
      <c r="CX286" s="107">
        <f t="shared" si="625"/>
        <v>0</v>
      </c>
      <c r="CY286" s="104"/>
      <c r="CZ286" s="107">
        <f t="shared" si="626"/>
        <v>0</v>
      </c>
      <c r="DA286" s="86"/>
      <c r="DB286" s="107">
        <f t="shared" si="627"/>
        <v>0</v>
      </c>
      <c r="DC286" s="86"/>
      <c r="DD286" s="107">
        <f t="shared" si="628"/>
        <v>0</v>
      </c>
      <c r="DE286" s="86"/>
      <c r="DF286" s="106">
        <f t="shared" si="629"/>
        <v>0</v>
      </c>
      <c r="DG286" s="86"/>
      <c r="DH286" s="107">
        <f t="shared" si="630"/>
        <v>0</v>
      </c>
      <c r="DI286" s="86"/>
      <c r="DJ286" s="107">
        <f t="shared" si="631"/>
        <v>0</v>
      </c>
      <c r="DK286" s="86"/>
      <c r="DL286" s="107">
        <f t="shared" si="632"/>
        <v>0</v>
      </c>
      <c r="DM286" s="86"/>
      <c r="DN286" s="105">
        <f t="shared" si="633"/>
        <v>0</v>
      </c>
      <c r="DO286" s="86"/>
      <c r="DP286" s="105">
        <f t="shared" si="634"/>
        <v>0</v>
      </c>
      <c r="DQ286" s="86"/>
      <c r="DR286" s="107">
        <f t="shared" si="635"/>
        <v>0</v>
      </c>
      <c r="DS286" s="86"/>
      <c r="DT286" s="106"/>
      <c r="DU286" s="104"/>
      <c r="DV286" s="105">
        <f t="shared" si="636"/>
        <v>0</v>
      </c>
      <c r="DW286" s="104"/>
      <c r="DX286" s="105">
        <f t="shared" si="637"/>
        <v>0</v>
      </c>
      <c r="DY286" s="104"/>
      <c r="DZ286" s="106"/>
      <c r="EA286" s="110"/>
      <c r="EB286" s="110"/>
      <c r="EC286" s="125"/>
      <c r="ED286" s="106"/>
      <c r="EE286" s="125"/>
      <c r="EF286" s="125"/>
      <c r="EG286" s="125"/>
      <c r="EH286" s="111">
        <f t="shared" si="638"/>
        <v>0</v>
      </c>
      <c r="EI286" s="112">
        <f t="shared" si="639"/>
        <v>0</v>
      </c>
      <c r="EJ286" s="112">
        <f t="shared" si="639"/>
        <v>0</v>
      </c>
    </row>
    <row r="287" spans="1:140" s="3" customFormat="1" ht="43.5" hidden="1" customHeight="1" x14ac:dyDescent="0.25">
      <c r="A287" s="95"/>
      <c r="B287" s="132">
        <v>204</v>
      </c>
      <c r="C287" s="96" t="s">
        <v>733</v>
      </c>
      <c r="D287" s="186" t="s">
        <v>734</v>
      </c>
      <c r="E287" s="98">
        <v>16026</v>
      </c>
      <c r="F287" s="98">
        <v>16828</v>
      </c>
      <c r="G287" s="99">
        <v>1.76</v>
      </c>
      <c r="H287" s="100"/>
      <c r="I287" s="101">
        <v>1</v>
      </c>
      <c r="J287" s="102"/>
      <c r="K287" s="150">
        <v>1.4</v>
      </c>
      <c r="L287" s="150">
        <v>1.68</v>
      </c>
      <c r="M287" s="150">
        <v>2.23</v>
      </c>
      <c r="N287" s="153">
        <v>2.57</v>
      </c>
      <c r="O287" s="86"/>
      <c r="P287" s="105">
        <f t="shared" si="582"/>
        <v>0</v>
      </c>
      <c r="Q287" s="252"/>
      <c r="R287" s="105">
        <f t="shared" si="583"/>
        <v>0</v>
      </c>
      <c r="S287" s="86"/>
      <c r="T287" s="105">
        <f t="shared" si="584"/>
        <v>0</v>
      </c>
      <c r="U287" s="86"/>
      <c r="V287" s="105">
        <f t="shared" si="585"/>
        <v>0</v>
      </c>
      <c r="W287" s="86"/>
      <c r="X287" s="105">
        <f t="shared" si="586"/>
        <v>0</v>
      </c>
      <c r="Y287" s="86"/>
      <c r="Z287" s="105">
        <f t="shared" si="587"/>
        <v>0</v>
      </c>
      <c r="AA287" s="86"/>
      <c r="AB287" s="105">
        <f t="shared" si="588"/>
        <v>0</v>
      </c>
      <c r="AC287" s="86"/>
      <c r="AD287" s="105">
        <f t="shared" si="589"/>
        <v>0</v>
      </c>
      <c r="AE287" s="86"/>
      <c r="AF287" s="106">
        <f t="shared" si="590"/>
        <v>0</v>
      </c>
      <c r="AG287" s="106"/>
      <c r="AH287" s="107">
        <f t="shared" si="591"/>
        <v>0</v>
      </c>
      <c r="AI287" s="86"/>
      <c r="AJ287" s="105">
        <f t="shared" si="592"/>
        <v>0</v>
      </c>
      <c r="AK287" s="86"/>
      <c r="AL287" s="105">
        <f t="shared" si="593"/>
        <v>0</v>
      </c>
      <c r="AM287" s="86"/>
      <c r="AN287" s="105">
        <f t="shared" si="594"/>
        <v>0</v>
      </c>
      <c r="AO287" s="86"/>
      <c r="AP287" s="105">
        <f t="shared" si="595"/>
        <v>0</v>
      </c>
      <c r="AQ287" s="86"/>
      <c r="AR287" s="105">
        <f t="shared" si="596"/>
        <v>0</v>
      </c>
      <c r="AS287" s="86"/>
      <c r="AT287" s="105">
        <f t="shared" si="597"/>
        <v>0</v>
      </c>
      <c r="AU287" s="86"/>
      <c r="AV287" s="105">
        <f t="shared" si="598"/>
        <v>0</v>
      </c>
      <c r="AW287" s="86"/>
      <c r="AX287" s="105">
        <f t="shared" si="599"/>
        <v>0</v>
      </c>
      <c r="AY287" s="86"/>
      <c r="AZ287" s="105">
        <f t="shared" si="600"/>
        <v>0</v>
      </c>
      <c r="BA287" s="86"/>
      <c r="BB287" s="105">
        <f t="shared" si="601"/>
        <v>0</v>
      </c>
      <c r="BC287" s="86"/>
      <c r="BD287" s="105">
        <f t="shared" si="602"/>
        <v>0</v>
      </c>
      <c r="BE287" s="86"/>
      <c r="BF287" s="105">
        <f t="shared" si="603"/>
        <v>0</v>
      </c>
      <c r="BG287" s="86"/>
      <c r="BH287" s="105">
        <f t="shared" si="604"/>
        <v>0</v>
      </c>
      <c r="BI287" s="86"/>
      <c r="BJ287" s="105">
        <f t="shared" si="605"/>
        <v>0</v>
      </c>
      <c r="BK287" s="86"/>
      <c r="BL287" s="105">
        <f t="shared" si="606"/>
        <v>0</v>
      </c>
      <c r="BM287" s="86"/>
      <c r="BN287" s="105">
        <f t="shared" si="607"/>
        <v>0</v>
      </c>
      <c r="BO287" s="253"/>
      <c r="BP287" s="105">
        <f t="shared" si="608"/>
        <v>0</v>
      </c>
      <c r="BQ287" s="86"/>
      <c r="BR287" s="105">
        <f t="shared" si="609"/>
        <v>0</v>
      </c>
      <c r="BS287" s="86"/>
      <c r="BT287" s="105">
        <f t="shared" si="610"/>
        <v>0</v>
      </c>
      <c r="BU287" s="104"/>
      <c r="BV287" s="105">
        <f t="shared" si="611"/>
        <v>0</v>
      </c>
      <c r="BW287" s="86"/>
      <c r="BX287" s="105">
        <f t="shared" si="612"/>
        <v>0</v>
      </c>
      <c r="BY287" s="86"/>
      <c r="BZ287" s="105">
        <f t="shared" si="613"/>
        <v>0</v>
      </c>
      <c r="CA287" s="86"/>
      <c r="CB287" s="105">
        <f t="shared" si="614"/>
        <v>0</v>
      </c>
      <c r="CC287" s="86"/>
      <c r="CD287" s="107">
        <f t="shared" si="615"/>
        <v>0</v>
      </c>
      <c r="CE287" s="86"/>
      <c r="CF287" s="107">
        <f t="shared" si="616"/>
        <v>0</v>
      </c>
      <c r="CG287" s="86"/>
      <c r="CH287" s="107">
        <f t="shared" si="617"/>
        <v>0</v>
      </c>
      <c r="CI287" s="86"/>
      <c r="CJ287" s="107">
        <f t="shared" si="618"/>
        <v>0</v>
      </c>
      <c r="CK287" s="86"/>
      <c r="CL287" s="107">
        <f t="shared" si="619"/>
        <v>0</v>
      </c>
      <c r="CM287" s="86"/>
      <c r="CN287" s="107">
        <f t="shared" si="620"/>
        <v>0</v>
      </c>
      <c r="CO287" s="86"/>
      <c r="CP287" s="107">
        <f t="shared" si="621"/>
        <v>0</v>
      </c>
      <c r="CQ287" s="86"/>
      <c r="CR287" s="107">
        <f t="shared" si="622"/>
        <v>0</v>
      </c>
      <c r="CS287" s="86"/>
      <c r="CT287" s="107">
        <f t="shared" si="623"/>
        <v>0</v>
      </c>
      <c r="CU287" s="86"/>
      <c r="CV287" s="107">
        <f t="shared" si="624"/>
        <v>0</v>
      </c>
      <c r="CW287" s="86"/>
      <c r="CX287" s="107">
        <f t="shared" si="625"/>
        <v>0</v>
      </c>
      <c r="CY287" s="104"/>
      <c r="CZ287" s="107">
        <f t="shared" si="626"/>
        <v>0</v>
      </c>
      <c r="DA287" s="86"/>
      <c r="DB287" s="107">
        <f t="shared" si="627"/>
        <v>0</v>
      </c>
      <c r="DC287" s="86"/>
      <c r="DD287" s="107">
        <f t="shared" si="628"/>
        <v>0</v>
      </c>
      <c r="DE287" s="86"/>
      <c r="DF287" s="106">
        <f t="shared" si="629"/>
        <v>0</v>
      </c>
      <c r="DG287" s="86"/>
      <c r="DH287" s="107">
        <f t="shared" si="630"/>
        <v>0</v>
      </c>
      <c r="DI287" s="86"/>
      <c r="DJ287" s="107">
        <f t="shared" si="631"/>
        <v>0</v>
      </c>
      <c r="DK287" s="86"/>
      <c r="DL287" s="107">
        <f t="shared" si="632"/>
        <v>0</v>
      </c>
      <c r="DM287" s="86"/>
      <c r="DN287" s="105">
        <f t="shared" si="633"/>
        <v>0</v>
      </c>
      <c r="DO287" s="86"/>
      <c r="DP287" s="105">
        <f t="shared" si="634"/>
        <v>0</v>
      </c>
      <c r="DQ287" s="86"/>
      <c r="DR287" s="107">
        <f t="shared" si="635"/>
        <v>0</v>
      </c>
      <c r="DS287" s="86"/>
      <c r="DT287" s="106"/>
      <c r="DU287" s="104"/>
      <c r="DV287" s="105">
        <f t="shared" si="636"/>
        <v>0</v>
      </c>
      <c r="DW287" s="104"/>
      <c r="DX287" s="105">
        <f t="shared" si="637"/>
        <v>0</v>
      </c>
      <c r="DY287" s="104"/>
      <c r="DZ287" s="106"/>
      <c r="EA287" s="110"/>
      <c r="EB287" s="110"/>
      <c r="EC287" s="125"/>
      <c r="ED287" s="106"/>
      <c r="EE287" s="125"/>
      <c r="EF287" s="125"/>
      <c r="EG287" s="125"/>
      <c r="EH287" s="111">
        <f t="shared" si="638"/>
        <v>0</v>
      </c>
      <c r="EI287" s="112">
        <f t="shared" si="639"/>
        <v>0</v>
      </c>
      <c r="EJ287" s="112">
        <f t="shared" si="639"/>
        <v>0</v>
      </c>
    </row>
    <row r="288" spans="1:140" s="3" customFormat="1" ht="43.5" hidden="1" customHeight="1" x14ac:dyDescent="0.25">
      <c r="A288" s="95"/>
      <c r="B288" s="132">
        <v>205</v>
      </c>
      <c r="C288" s="96" t="s">
        <v>735</v>
      </c>
      <c r="D288" s="186" t="s">
        <v>736</v>
      </c>
      <c r="E288" s="98">
        <v>16026</v>
      </c>
      <c r="F288" s="98">
        <v>16828</v>
      </c>
      <c r="G288" s="99">
        <v>1.51</v>
      </c>
      <c r="H288" s="100"/>
      <c r="I288" s="101">
        <v>1</v>
      </c>
      <c r="J288" s="102"/>
      <c r="K288" s="150">
        <v>1.4</v>
      </c>
      <c r="L288" s="150">
        <v>1.68</v>
      </c>
      <c r="M288" s="150">
        <v>2.23</v>
      </c>
      <c r="N288" s="153">
        <v>2.57</v>
      </c>
      <c r="O288" s="86"/>
      <c r="P288" s="105">
        <f t="shared" si="582"/>
        <v>0</v>
      </c>
      <c r="Q288" s="252"/>
      <c r="R288" s="105">
        <f t="shared" si="583"/>
        <v>0</v>
      </c>
      <c r="S288" s="86"/>
      <c r="T288" s="105">
        <f t="shared" si="584"/>
        <v>0</v>
      </c>
      <c r="U288" s="86"/>
      <c r="V288" s="105">
        <f t="shared" si="585"/>
        <v>0</v>
      </c>
      <c r="W288" s="86"/>
      <c r="X288" s="105">
        <f t="shared" si="586"/>
        <v>0</v>
      </c>
      <c r="Y288" s="86"/>
      <c r="Z288" s="105">
        <f t="shared" si="587"/>
        <v>0</v>
      </c>
      <c r="AA288" s="86"/>
      <c r="AB288" s="105">
        <f t="shared" si="588"/>
        <v>0</v>
      </c>
      <c r="AC288" s="86"/>
      <c r="AD288" s="105">
        <f t="shared" si="589"/>
        <v>0</v>
      </c>
      <c r="AE288" s="86"/>
      <c r="AF288" s="106">
        <f t="shared" si="590"/>
        <v>0</v>
      </c>
      <c r="AG288" s="106"/>
      <c r="AH288" s="107">
        <f t="shared" si="591"/>
        <v>0</v>
      </c>
      <c r="AI288" s="86"/>
      <c r="AJ288" s="105">
        <f t="shared" si="592"/>
        <v>0</v>
      </c>
      <c r="AK288" s="86"/>
      <c r="AL288" s="105">
        <f t="shared" si="593"/>
        <v>0</v>
      </c>
      <c r="AM288" s="86"/>
      <c r="AN288" s="105">
        <f t="shared" si="594"/>
        <v>0</v>
      </c>
      <c r="AO288" s="86"/>
      <c r="AP288" s="105">
        <f t="shared" si="595"/>
        <v>0</v>
      </c>
      <c r="AQ288" s="86"/>
      <c r="AR288" s="105">
        <f t="shared" si="596"/>
        <v>0</v>
      </c>
      <c r="AS288" s="86"/>
      <c r="AT288" s="105">
        <f t="shared" si="597"/>
        <v>0</v>
      </c>
      <c r="AU288" s="86"/>
      <c r="AV288" s="105">
        <f t="shared" si="598"/>
        <v>0</v>
      </c>
      <c r="AW288" s="86"/>
      <c r="AX288" s="105">
        <f t="shared" si="599"/>
        <v>0</v>
      </c>
      <c r="AY288" s="86"/>
      <c r="AZ288" s="105">
        <f t="shared" si="600"/>
        <v>0</v>
      </c>
      <c r="BA288" s="86"/>
      <c r="BB288" s="105">
        <f t="shared" si="601"/>
        <v>0</v>
      </c>
      <c r="BC288" s="86"/>
      <c r="BD288" s="105">
        <f t="shared" si="602"/>
        <v>0</v>
      </c>
      <c r="BE288" s="86"/>
      <c r="BF288" s="105">
        <f t="shared" si="603"/>
        <v>0</v>
      </c>
      <c r="BG288" s="86"/>
      <c r="BH288" s="105">
        <f t="shared" si="604"/>
        <v>0</v>
      </c>
      <c r="BI288" s="86"/>
      <c r="BJ288" s="105">
        <f t="shared" si="605"/>
        <v>0</v>
      </c>
      <c r="BK288" s="86"/>
      <c r="BL288" s="105">
        <f t="shared" si="606"/>
        <v>0</v>
      </c>
      <c r="BM288" s="86"/>
      <c r="BN288" s="105">
        <f t="shared" si="607"/>
        <v>0</v>
      </c>
      <c r="BO288" s="253"/>
      <c r="BP288" s="105">
        <f t="shared" si="608"/>
        <v>0</v>
      </c>
      <c r="BQ288" s="86"/>
      <c r="BR288" s="105">
        <f t="shared" si="609"/>
        <v>0</v>
      </c>
      <c r="BS288" s="86"/>
      <c r="BT288" s="105">
        <f t="shared" si="610"/>
        <v>0</v>
      </c>
      <c r="BU288" s="104"/>
      <c r="BV288" s="105">
        <f t="shared" si="611"/>
        <v>0</v>
      </c>
      <c r="BW288" s="86"/>
      <c r="BX288" s="105">
        <f t="shared" si="612"/>
        <v>0</v>
      </c>
      <c r="BY288" s="86"/>
      <c r="BZ288" s="105">
        <f t="shared" si="613"/>
        <v>0</v>
      </c>
      <c r="CA288" s="86"/>
      <c r="CB288" s="105">
        <f t="shared" si="614"/>
        <v>0</v>
      </c>
      <c r="CC288" s="86"/>
      <c r="CD288" s="107">
        <f t="shared" si="615"/>
        <v>0</v>
      </c>
      <c r="CE288" s="86"/>
      <c r="CF288" s="107">
        <f t="shared" si="616"/>
        <v>0</v>
      </c>
      <c r="CG288" s="86"/>
      <c r="CH288" s="107">
        <f t="shared" si="617"/>
        <v>0</v>
      </c>
      <c r="CI288" s="86"/>
      <c r="CJ288" s="107">
        <f t="shared" si="618"/>
        <v>0</v>
      </c>
      <c r="CK288" s="86"/>
      <c r="CL288" s="107">
        <f t="shared" si="619"/>
        <v>0</v>
      </c>
      <c r="CM288" s="86"/>
      <c r="CN288" s="107">
        <f t="shared" si="620"/>
        <v>0</v>
      </c>
      <c r="CO288" s="86"/>
      <c r="CP288" s="107">
        <f t="shared" si="621"/>
        <v>0</v>
      </c>
      <c r="CQ288" s="86"/>
      <c r="CR288" s="107">
        <f t="shared" si="622"/>
        <v>0</v>
      </c>
      <c r="CS288" s="86"/>
      <c r="CT288" s="107">
        <f t="shared" si="623"/>
        <v>0</v>
      </c>
      <c r="CU288" s="86"/>
      <c r="CV288" s="107">
        <f t="shared" si="624"/>
        <v>0</v>
      </c>
      <c r="CW288" s="86"/>
      <c r="CX288" s="107">
        <f t="shared" si="625"/>
        <v>0</v>
      </c>
      <c r="CY288" s="104"/>
      <c r="CZ288" s="107">
        <f t="shared" si="626"/>
        <v>0</v>
      </c>
      <c r="DA288" s="86"/>
      <c r="DB288" s="107">
        <f t="shared" si="627"/>
        <v>0</v>
      </c>
      <c r="DC288" s="86"/>
      <c r="DD288" s="107">
        <f t="shared" si="628"/>
        <v>0</v>
      </c>
      <c r="DE288" s="86"/>
      <c r="DF288" s="106">
        <f t="shared" si="629"/>
        <v>0</v>
      </c>
      <c r="DG288" s="86"/>
      <c r="DH288" s="107">
        <f t="shared" si="630"/>
        <v>0</v>
      </c>
      <c r="DI288" s="86"/>
      <c r="DJ288" s="107">
        <f t="shared" si="631"/>
        <v>0</v>
      </c>
      <c r="DK288" s="86"/>
      <c r="DL288" s="107">
        <f t="shared" si="632"/>
        <v>0</v>
      </c>
      <c r="DM288" s="86"/>
      <c r="DN288" s="105">
        <f t="shared" si="633"/>
        <v>0</v>
      </c>
      <c r="DO288" s="86"/>
      <c r="DP288" s="105">
        <f t="shared" si="634"/>
        <v>0</v>
      </c>
      <c r="DQ288" s="86"/>
      <c r="DR288" s="107">
        <f t="shared" si="635"/>
        <v>0</v>
      </c>
      <c r="DS288" s="86"/>
      <c r="DT288" s="106"/>
      <c r="DU288" s="104"/>
      <c r="DV288" s="105">
        <f t="shared" si="636"/>
        <v>0</v>
      </c>
      <c r="DW288" s="104"/>
      <c r="DX288" s="105">
        <f t="shared" si="637"/>
        <v>0</v>
      </c>
      <c r="DY288" s="104"/>
      <c r="DZ288" s="106"/>
      <c r="EA288" s="110"/>
      <c r="EB288" s="110"/>
      <c r="EC288" s="125"/>
      <c r="ED288" s="106"/>
      <c r="EE288" s="125"/>
      <c r="EF288" s="125"/>
      <c r="EG288" s="125"/>
      <c r="EH288" s="111">
        <f t="shared" si="638"/>
        <v>0</v>
      </c>
      <c r="EI288" s="112">
        <f t="shared" si="639"/>
        <v>0</v>
      </c>
      <c r="EJ288" s="112">
        <f t="shared" si="639"/>
        <v>0</v>
      </c>
    </row>
    <row r="289" spans="1:140" s="3" customFormat="1" ht="43.5" hidden="1" customHeight="1" x14ac:dyDescent="0.25">
      <c r="A289" s="95"/>
      <c r="B289" s="132">
        <v>206</v>
      </c>
      <c r="C289" s="96" t="s">
        <v>737</v>
      </c>
      <c r="D289" s="186" t="s">
        <v>738</v>
      </c>
      <c r="E289" s="98">
        <v>16026</v>
      </c>
      <c r="F289" s="98">
        <v>16828</v>
      </c>
      <c r="G289" s="211">
        <v>1</v>
      </c>
      <c r="H289" s="100"/>
      <c r="I289" s="101">
        <v>1</v>
      </c>
      <c r="J289" s="102"/>
      <c r="K289" s="150">
        <v>1.4</v>
      </c>
      <c r="L289" s="150">
        <v>1.68</v>
      </c>
      <c r="M289" s="150">
        <v>2.23</v>
      </c>
      <c r="N289" s="153">
        <v>2.57</v>
      </c>
      <c r="O289" s="86"/>
      <c r="P289" s="105">
        <f t="shared" si="582"/>
        <v>0</v>
      </c>
      <c r="Q289" s="252"/>
      <c r="R289" s="105">
        <f t="shared" si="583"/>
        <v>0</v>
      </c>
      <c r="S289" s="86"/>
      <c r="T289" s="105">
        <f t="shared" si="584"/>
        <v>0</v>
      </c>
      <c r="U289" s="86"/>
      <c r="V289" s="105">
        <f t="shared" si="585"/>
        <v>0</v>
      </c>
      <c r="W289" s="86"/>
      <c r="X289" s="105">
        <f t="shared" si="586"/>
        <v>0</v>
      </c>
      <c r="Y289" s="86"/>
      <c r="Z289" s="105">
        <f t="shared" si="587"/>
        <v>0</v>
      </c>
      <c r="AA289" s="86"/>
      <c r="AB289" s="105">
        <f t="shared" si="588"/>
        <v>0</v>
      </c>
      <c r="AC289" s="86"/>
      <c r="AD289" s="105">
        <f t="shared" si="589"/>
        <v>0</v>
      </c>
      <c r="AE289" s="86"/>
      <c r="AF289" s="106">
        <f t="shared" si="590"/>
        <v>0</v>
      </c>
      <c r="AG289" s="106"/>
      <c r="AH289" s="107">
        <f t="shared" si="591"/>
        <v>0</v>
      </c>
      <c r="AI289" s="86"/>
      <c r="AJ289" s="105">
        <f t="shared" si="592"/>
        <v>0</v>
      </c>
      <c r="AK289" s="86"/>
      <c r="AL289" s="105">
        <f t="shared" si="593"/>
        <v>0</v>
      </c>
      <c r="AM289" s="86"/>
      <c r="AN289" s="105">
        <f t="shared" si="594"/>
        <v>0</v>
      </c>
      <c r="AO289" s="86"/>
      <c r="AP289" s="105">
        <f t="shared" si="595"/>
        <v>0</v>
      </c>
      <c r="AQ289" s="86"/>
      <c r="AR289" s="105">
        <f t="shared" si="596"/>
        <v>0</v>
      </c>
      <c r="AS289" s="86"/>
      <c r="AT289" s="105">
        <f t="shared" si="597"/>
        <v>0</v>
      </c>
      <c r="AU289" s="86"/>
      <c r="AV289" s="105">
        <f t="shared" si="598"/>
        <v>0</v>
      </c>
      <c r="AW289" s="86"/>
      <c r="AX289" s="105">
        <f t="shared" si="599"/>
        <v>0</v>
      </c>
      <c r="AY289" s="86"/>
      <c r="AZ289" s="105">
        <f t="shared" si="600"/>
        <v>0</v>
      </c>
      <c r="BA289" s="86"/>
      <c r="BB289" s="105">
        <f t="shared" si="601"/>
        <v>0</v>
      </c>
      <c r="BC289" s="86"/>
      <c r="BD289" s="105">
        <f t="shared" si="602"/>
        <v>0</v>
      </c>
      <c r="BE289" s="86"/>
      <c r="BF289" s="105">
        <f t="shared" si="603"/>
        <v>0</v>
      </c>
      <c r="BG289" s="86"/>
      <c r="BH289" s="105">
        <f t="shared" si="604"/>
        <v>0</v>
      </c>
      <c r="BI289" s="86"/>
      <c r="BJ289" s="105">
        <f t="shared" si="605"/>
        <v>0</v>
      </c>
      <c r="BK289" s="86"/>
      <c r="BL289" s="105">
        <f t="shared" si="606"/>
        <v>0</v>
      </c>
      <c r="BM289" s="86"/>
      <c r="BN289" s="105">
        <f t="shared" si="607"/>
        <v>0</v>
      </c>
      <c r="BO289" s="253"/>
      <c r="BP289" s="105">
        <f t="shared" si="608"/>
        <v>0</v>
      </c>
      <c r="BQ289" s="86"/>
      <c r="BR289" s="105">
        <f t="shared" si="609"/>
        <v>0</v>
      </c>
      <c r="BS289" s="86"/>
      <c r="BT289" s="105">
        <f t="shared" si="610"/>
        <v>0</v>
      </c>
      <c r="BU289" s="104"/>
      <c r="BV289" s="105">
        <f t="shared" si="611"/>
        <v>0</v>
      </c>
      <c r="BW289" s="86"/>
      <c r="BX289" s="105">
        <f t="shared" si="612"/>
        <v>0</v>
      </c>
      <c r="BY289" s="86"/>
      <c r="BZ289" s="105">
        <f t="shared" si="613"/>
        <v>0</v>
      </c>
      <c r="CA289" s="86"/>
      <c r="CB289" s="105">
        <f t="shared" si="614"/>
        <v>0</v>
      </c>
      <c r="CC289" s="86"/>
      <c r="CD289" s="107">
        <f t="shared" si="615"/>
        <v>0</v>
      </c>
      <c r="CE289" s="86"/>
      <c r="CF289" s="107">
        <f t="shared" si="616"/>
        <v>0</v>
      </c>
      <c r="CG289" s="86"/>
      <c r="CH289" s="107">
        <f t="shared" si="617"/>
        <v>0</v>
      </c>
      <c r="CI289" s="86"/>
      <c r="CJ289" s="107">
        <f t="shared" si="618"/>
        <v>0</v>
      </c>
      <c r="CK289" s="86"/>
      <c r="CL289" s="107">
        <f t="shared" si="619"/>
        <v>0</v>
      </c>
      <c r="CM289" s="86"/>
      <c r="CN289" s="107">
        <f t="shared" si="620"/>
        <v>0</v>
      </c>
      <c r="CO289" s="86"/>
      <c r="CP289" s="107">
        <f t="shared" si="621"/>
        <v>0</v>
      </c>
      <c r="CQ289" s="86"/>
      <c r="CR289" s="107">
        <f t="shared" si="622"/>
        <v>0</v>
      </c>
      <c r="CS289" s="86"/>
      <c r="CT289" s="107">
        <f t="shared" si="623"/>
        <v>0</v>
      </c>
      <c r="CU289" s="86"/>
      <c r="CV289" s="107">
        <f t="shared" si="624"/>
        <v>0</v>
      </c>
      <c r="CW289" s="86"/>
      <c r="CX289" s="107">
        <f t="shared" si="625"/>
        <v>0</v>
      </c>
      <c r="CY289" s="104"/>
      <c r="CZ289" s="107">
        <f t="shared" si="626"/>
        <v>0</v>
      </c>
      <c r="DA289" s="86"/>
      <c r="DB289" s="107">
        <f t="shared" si="627"/>
        <v>0</v>
      </c>
      <c r="DC289" s="86">
        <v>15</v>
      </c>
      <c r="DD289" s="107">
        <f t="shared" si="628"/>
        <v>420697.2</v>
      </c>
      <c r="DE289" s="86"/>
      <c r="DF289" s="106">
        <f t="shared" si="629"/>
        <v>0</v>
      </c>
      <c r="DG289" s="86"/>
      <c r="DH289" s="107">
        <f t="shared" si="630"/>
        <v>0</v>
      </c>
      <c r="DI289" s="86"/>
      <c r="DJ289" s="107">
        <f t="shared" si="631"/>
        <v>0</v>
      </c>
      <c r="DK289" s="86"/>
      <c r="DL289" s="107">
        <f t="shared" si="632"/>
        <v>0</v>
      </c>
      <c r="DM289" s="86"/>
      <c r="DN289" s="105">
        <f t="shared" si="633"/>
        <v>0</v>
      </c>
      <c r="DO289" s="86"/>
      <c r="DP289" s="105">
        <f t="shared" si="634"/>
        <v>0</v>
      </c>
      <c r="DQ289" s="86"/>
      <c r="DR289" s="107">
        <f t="shared" si="635"/>
        <v>0</v>
      </c>
      <c r="DS289" s="86"/>
      <c r="DT289" s="106"/>
      <c r="DU289" s="104"/>
      <c r="DV289" s="105">
        <f t="shared" si="636"/>
        <v>0</v>
      </c>
      <c r="DW289" s="104">
        <v>18</v>
      </c>
      <c r="DX289" s="105">
        <f t="shared" si="637"/>
        <v>420697.2</v>
      </c>
      <c r="DY289" s="104"/>
      <c r="DZ289" s="106"/>
      <c r="EA289" s="110"/>
      <c r="EB289" s="110"/>
      <c r="EC289" s="125"/>
      <c r="ED289" s="106"/>
      <c r="EE289" s="125"/>
      <c r="EF289" s="125"/>
      <c r="EG289" s="125"/>
      <c r="EH289" s="111">
        <f t="shared" si="638"/>
        <v>0</v>
      </c>
      <c r="EI289" s="112">
        <f t="shared" si="639"/>
        <v>33</v>
      </c>
      <c r="EJ289" s="112">
        <f t="shared" si="639"/>
        <v>841394.4</v>
      </c>
    </row>
    <row r="290" spans="1:140" s="3" customFormat="1" ht="43.5" hidden="1" customHeight="1" x14ac:dyDescent="0.25">
      <c r="A290" s="95"/>
      <c r="B290" s="132">
        <v>207</v>
      </c>
      <c r="C290" s="96" t="s">
        <v>739</v>
      </c>
      <c r="D290" s="186" t="s">
        <v>740</v>
      </c>
      <c r="E290" s="98">
        <v>16026</v>
      </c>
      <c r="F290" s="98">
        <v>16828</v>
      </c>
      <c r="G290" s="99">
        <v>1.4</v>
      </c>
      <c r="H290" s="100"/>
      <c r="I290" s="101">
        <v>1</v>
      </c>
      <c r="J290" s="102"/>
      <c r="K290" s="150">
        <v>1.4</v>
      </c>
      <c r="L290" s="150">
        <v>1.68</v>
      </c>
      <c r="M290" s="150">
        <v>2.23</v>
      </c>
      <c r="N290" s="153">
        <v>2.57</v>
      </c>
      <c r="O290" s="86"/>
      <c r="P290" s="105">
        <f t="shared" si="582"/>
        <v>0</v>
      </c>
      <c r="Q290" s="252"/>
      <c r="R290" s="105">
        <f>(Q290/12*2*$E290*$G290*$I290*$K290*R$10)+(Q290/12*10*$F290*$G290*$I290*$K290*R$10)</f>
        <v>0</v>
      </c>
      <c r="S290" s="86"/>
      <c r="T290" s="105">
        <f t="shared" si="584"/>
        <v>0</v>
      </c>
      <c r="U290" s="86"/>
      <c r="V290" s="105">
        <f t="shared" si="585"/>
        <v>0</v>
      </c>
      <c r="W290" s="86"/>
      <c r="X290" s="105">
        <f t="shared" si="586"/>
        <v>0</v>
      </c>
      <c r="Y290" s="86"/>
      <c r="Z290" s="105">
        <f t="shared" si="587"/>
        <v>0</v>
      </c>
      <c r="AA290" s="86"/>
      <c r="AB290" s="105">
        <f t="shared" si="588"/>
        <v>0</v>
      </c>
      <c r="AC290" s="86"/>
      <c r="AD290" s="105">
        <f t="shared" si="589"/>
        <v>0</v>
      </c>
      <c r="AE290" s="86"/>
      <c r="AF290" s="106">
        <f t="shared" si="590"/>
        <v>0</v>
      </c>
      <c r="AG290" s="106"/>
      <c r="AH290" s="107">
        <f>SUM(AG290/12*2*$E290*$G290*$I290*$L290*$AH$10)+(AG290/12*10*$F290*$G290*$I290*$L290*$AH$10)</f>
        <v>0</v>
      </c>
      <c r="AI290" s="86"/>
      <c r="AJ290" s="105">
        <f t="shared" si="592"/>
        <v>0</v>
      </c>
      <c r="AK290" s="86"/>
      <c r="AL290" s="105">
        <f t="shared" si="593"/>
        <v>0</v>
      </c>
      <c r="AM290" s="86"/>
      <c r="AN290" s="105">
        <f t="shared" si="594"/>
        <v>0</v>
      </c>
      <c r="AO290" s="86"/>
      <c r="AP290" s="105">
        <f t="shared" si="595"/>
        <v>0</v>
      </c>
      <c r="AQ290" s="86"/>
      <c r="AR290" s="105">
        <f t="shared" si="596"/>
        <v>0</v>
      </c>
      <c r="AS290" s="86"/>
      <c r="AT290" s="105">
        <f t="shared" si="597"/>
        <v>0</v>
      </c>
      <c r="AU290" s="86"/>
      <c r="AV290" s="105">
        <f t="shared" si="598"/>
        <v>0</v>
      </c>
      <c r="AW290" s="86"/>
      <c r="AX290" s="105">
        <f t="shared" si="599"/>
        <v>0</v>
      </c>
      <c r="AY290" s="86"/>
      <c r="AZ290" s="105">
        <f t="shared" si="600"/>
        <v>0</v>
      </c>
      <c r="BA290" s="86"/>
      <c r="BB290" s="105">
        <f t="shared" si="601"/>
        <v>0</v>
      </c>
      <c r="BC290" s="86"/>
      <c r="BD290" s="105">
        <f t="shared" si="602"/>
        <v>0</v>
      </c>
      <c r="BE290" s="86"/>
      <c r="BF290" s="105">
        <f t="shared" si="603"/>
        <v>0</v>
      </c>
      <c r="BG290" s="86"/>
      <c r="BH290" s="105">
        <f t="shared" si="604"/>
        <v>0</v>
      </c>
      <c r="BI290" s="86"/>
      <c r="BJ290" s="105">
        <f t="shared" si="605"/>
        <v>0</v>
      </c>
      <c r="BK290" s="86"/>
      <c r="BL290" s="105">
        <f t="shared" si="606"/>
        <v>0</v>
      </c>
      <c r="BM290" s="86"/>
      <c r="BN290" s="105">
        <f t="shared" si="607"/>
        <v>0</v>
      </c>
      <c r="BO290" s="253"/>
      <c r="BP290" s="105">
        <f>(BO290/12*2*$E290*$G290*$I290*$K290*BP$10)+(BO290/12*10*$F290*$G290*$I290*$K290*BP$10)</f>
        <v>0</v>
      </c>
      <c r="BQ290" s="86"/>
      <c r="BR290" s="105">
        <f t="shared" si="609"/>
        <v>0</v>
      </c>
      <c r="BS290" s="86"/>
      <c r="BT290" s="105">
        <f t="shared" si="610"/>
        <v>0</v>
      </c>
      <c r="BU290" s="104"/>
      <c r="BV290" s="105">
        <f t="shared" si="611"/>
        <v>0</v>
      </c>
      <c r="BW290" s="86"/>
      <c r="BX290" s="105">
        <f t="shared" si="612"/>
        <v>0</v>
      </c>
      <c r="BY290" s="86"/>
      <c r="BZ290" s="105">
        <f t="shared" si="613"/>
        <v>0</v>
      </c>
      <c r="CA290" s="86"/>
      <c r="CB290" s="105">
        <f t="shared" si="614"/>
        <v>0</v>
      </c>
      <c r="CC290" s="86"/>
      <c r="CD290" s="107">
        <f t="shared" si="615"/>
        <v>0</v>
      </c>
      <c r="CE290" s="86"/>
      <c r="CF290" s="107">
        <f t="shared" si="616"/>
        <v>0</v>
      </c>
      <c r="CG290" s="86"/>
      <c r="CH290" s="107">
        <f t="shared" si="617"/>
        <v>0</v>
      </c>
      <c r="CI290" s="86"/>
      <c r="CJ290" s="107">
        <f t="shared" si="618"/>
        <v>0</v>
      </c>
      <c r="CK290" s="86"/>
      <c r="CL290" s="107">
        <f t="shared" si="619"/>
        <v>0</v>
      </c>
      <c r="CM290" s="86"/>
      <c r="CN290" s="107">
        <f t="shared" si="620"/>
        <v>0</v>
      </c>
      <c r="CO290" s="86"/>
      <c r="CP290" s="107">
        <f t="shared" si="621"/>
        <v>0</v>
      </c>
      <c r="CQ290" s="86"/>
      <c r="CR290" s="107">
        <f t="shared" si="622"/>
        <v>0</v>
      </c>
      <c r="CS290" s="86"/>
      <c r="CT290" s="107">
        <f t="shared" si="623"/>
        <v>0</v>
      </c>
      <c r="CU290" s="86"/>
      <c r="CV290" s="107">
        <f t="shared" si="624"/>
        <v>0</v>
      </c>
      <c r="CW290" s="86"/>
      <c r="CX290" s="107">
        <f t="shared" si="625"/>
        <v>0</v>
      </c>
      <c r="CY290" s="104"/>
      <c r="CZ290" s="107">
        <f t="shared" si="626"/>
        <v>0</v>
      </c>
      <c r="DA290" s="86"/>
      <c r="DB290" s="107">
        <f t="shared" si="627"/>
        <v>0</v>
      </c>
      <c r="DC290" s="86"/>
      <c r="DD290" s="107">
        <f t="shared" si="628"/>
        <v>0</v>
      </c>
      <c r="DE290" s="86"/>
      <c r="DF290" s="106">
        <f t="shared" si="629"/>
        <v>0</v>
      </c>
      <c r="DG290" s="86"/>
      <c r="DH290" s="107">
        <f t="shared" si="630"/>
        <v>0</v>
      </c>
      <c r="DI290" s="86"/>
      <c r="DJ290" s="107">
        <f t="shared" si="631"/>
        <v>0</v>
      </c>
      <c r="DK290" s="86"/>
      <c r="DL290" s="107">
        <f t="shared" si="632"/>
        <v>0</v>
      </c>
      <c r="DM290" s="86"/>
      <c r="DN290" s="105">
        <f t="shared" si="633"/>
        <v>0</v>
      </c>
      <c r="DO290" s="86"/>
      <c r="DP290" s="105">
        <f t="shared" si="634"/>
        <v>0</v>
      </c>
      <c r="DQ290" s="86"/>
      <c r="DR290" s="107">
        <f t="shared" si="635"/>
        <v>0</v>
      </c>
      <c r="DS290" s="86"/>
      <c r="DT290" s="106"/>
      <c r="DU290" s="104"/>
      <c r="DV290" s="105">
        <f t="shared" si="636"/>
        <v>0</v>
      </c>
      <c r="DW290" s="104">
        <v>5</v>
      </c>
      <c r="DX290" s="105">
        <f t="shared" si="637"/>
        <v>163604.46666666665</v>
      </c>
      <c r="DY290" s="104"/>
      <c r="DZ290" s="106"/>
      <c r="EA290" s="110"/>
      <c r="EB290" s="110"/>
      <c r="EC290" s="125"/>
      <c r="ED290" s="106"/>
      <c r="EE290" s="125"/>
      <c r="EF290" s="125"/>
      <c r="EG290" s="125"/>
      <c r="EH290" s="111">
        <f t="shared" si="638"/>
        <v>0</v>
      </c>
      <c r="EI290" s="112">
        <f t="shared" si="639"/>
        <v>5</v>
      </c>
      <c r="EJ290" s="112">
        <f t="shared" si="639"/>
        <v>163604.46666666665</v>
      </c>
    </row>
    <row r="291" spans="1:140" s="160" customFormat="1" ht="19.5" customHeight="1" x14ac:dyDescent="0.25">
      <c r="A291" s="255" t="s">
        <v>742</v>
      </c>
      <c r="B291" s="256"/>
      <c r="C291" s="257"/>
      <c r="D291" s="258" t="s">
        <v>741</v>
      </c>
      <c r="E291" s="259"/>
      <c r="F291" s="270"/>
      <c r="G291" s="260"/>
      <c r="H291" s="260"/>
      <c r="I291" s="259"/>
      <c r="J291" s="270"/>
      <c r="K291" s="259"/>
      <c r="L291" s="259"/>
      <c r="M291" s="259"/>
      <c r="N291" s="259"/>
      <c r="O291" s="261">
        <f t="shared" ref="O291:BZ291" si="640">SUM(O11,O12,O23,O25,O27,O31,O36,O38,O42,O45,O47,O50,O62,O65,O68,O72,O75,O77,O82,O172,O179,O187,O190,O192,O194,O198,O200,O202,O204,O209,O216,O223,O232,O234,O238,O243,O274)</f>
        <v>766</v>
      </c>
      <c r="P291" s="261">
        <f t="shared" si="640"/>
        <v>51681204.495069876</v>
      </c>
      <c r="Q291" s="261">
        <f t="shared" si="640"/>
        <v>700</v>
      </c>
      <c r="R291" s="261">
        <f t="shared" si="640"/>
        <v>11867318.005666666</v>
      </c>
      <c r="S291" s="261">
        <f t="shared" si="640"/>
        <v>4536</v>
      </c>
      <c r="T291" s="261">
        <f t="shared" si="640"/>
        <v>679190833.61956954</v>
      </c>
      <c r="U291" s="261">
        <f t="shared" si="640"/>
        <v>1045</v>
      </c>
      <c r="V291" s="261">
        <f t="shared" si="640"/>
        <v>19758745.16</v>
      </c>
      <c r="W291" s="261">
        <f t="shared" si="640"/>
        <v>900</v>
      </c>
      <c r="X291" s="261">
        <f t="shared" si="640"/>
        <v>20647163.286666062</v>
      </c>
      <c r="Y291" s="261">
        <f t="shared" si="640"/>
        <v>3130</v>
      </c>
      <c r="Z291" s="261">
        <f t="shared" si="640"/>
        <v>75714583.886666656</v>
      </c>
      <c r="AA291" s="261">
        <f t="shared" si="640"/>
        <v>1164</v>
      </c>
      <c r="AB291" s="261">
        <f t="shared" si="640"/>
        <v>24886664.631237697</v>
      </c>
      <c r="AC291" s="261">
        <f t="shared" si="640"/>
        <v>1843</v>
      </c>
      <c r="AD291" s="261">
        <f t="shared" si="640"/>
        <v>32952044.542427465</v>
      </c>
      <c r="AE291" s="261">
        <f t="shared" si="640"/>
        <v>346</v>
      </c>
      <c r="AF291" s="261">
        <f t="shared" si="640"/>
        <v>23696552.571733493</v>
      </c>
      <c r="AG291" s="261">
        <f t="shared" si="640"/>
        <v>785</v>
      </c>
      <c r="AH291" s="261">
        <f t="shared" si="640"/>
        <v>17668727.682628058</v>
      </c>
      <c r="AI291" s="261">
        <f t="shared" si="640"/>
        <v>2853</v>
      </c>
      <c r="AJ291" s="261">
        <f t="shared" si="640"/>
        <v>95032147.804999992</v>
      </c>
      <c r="AK291" s="261">
        <f t="shared" si="640"/>
        <v>670</v>
      </c>
      <c r="AL291" s="261">
        <f t="shared" si="640"/>
        <v>12980727.316666666</v>
      </c>
      <c r="AM291" s="261">
        <f t="shared" si="640"/>
        <v>2121</v>
      </c>
      <c r="AN291" s="261">
        <f t="shared" si="640"/>
        <v>70406954.937949866</v>
      </c>
      <c r="AO291" s="261">
        <f t="shared" si="640"/>
        <v>2572</v>
      </c>
      <c r="AP291" s="261">
        <f t="shared" si="640"/>
        <v>47068537.618666671</v>
      </c>
      <c r="AQ291" s="261">
        <f t="shared" si="640"/>
        <v>3726</v>
      </c>
      <c r="AR291" s="261">
        <f t="shared" si="640"/>
        <v>89169657.334874675</v>
      </c>
      <c r="AS291" s="261">
        <f t="shared" si="640"/>
        <v>4720</v>
      </c>
      <c r="AT291" s="261">
        <f t="shared" si="640"/>
        <v>84880645.446844518</v>
      </c>
      <c r="AU291" s="261">
        <f t="shared" si="640"/>
        <v>2034</v>
      </c>
      <c r="AV291" s="261">
        <f t="shared" si="640"/>
        <v>44655993.111211732</v>
      </c>
      <c r="AW291" s="261">
        <f t="shared" si="640"/>
        <v>3105</v>
      </c>
      <c r="AX291" s="261">
        <f t="shared" si="640"/>
        <v>56574460.376570128</v>
      </c>
      <c r="AY291" s="261">
        <f t="shared" si="640"/>
        <v>6083</v>
      </c>
      <c r="AZ291" s="261">
        <f t="shared" si="640"/>
        <v>109277553.9148448</v>
      </c>
      <c r="BA291" s="261">
        <f t="shared" si="640"/>
        <v>785</v>
      </c>
      <c r="BB291" s="261">
        <f t="shared" si="640"/>
        <v>15591136.334666666</v>
      </c>
      <c r="BC291" s="261">
        <f t="shared" si="640"/>
        <v>2103</v>
      </c>
      <c r="BD291" s="261">
        <f t="shared" si="640"/>
        <v>41693046.108000003</v>
      </c>
      <c r="BE291" s="261">
        <f t="shared" si="640"/>
        <v>990</v>
      </c>
      <c r="BF291" s="261">
        <f t="shared" si="640"/>
        <v>16428801.199999999</v>
      </c>
      <c r="BG291" s="261">
        <f t="shared" si="640"/>
        <v>1997</v>
      </c>
      <c r="BH291" s="261">
        <f t="shared" si="640"/>
        <v>38595571.317292005</v>
      </c>
      <c r="BI291" s="261">
        <f t="shared" si="640"/>
        <v>1095</v>
      </c>
      <c r="BJ291" s="261">
        <f t="shared" si="640"/>
        <v>18178812.516666669</v>
      </c>
      <c r="BK291" s="261">
        <f t="shared" si="640"/>
        <v>904</v>
      </c>
      <c r="BL291" s="261">
        <f t="shared" si="640"/>
        <v>15709479.837333333</v>
      </c>
      <c r="BM291" s="261">
        <f t="shared" si="640"/>
        <v>228</v>
      </c>
      <c r="BN291" s="261">
        <f t="shared" si="640"/>
        <v>4681777.3239999982</v>
      </c>
      <c r="BO291" s="261">
        <f t="shared" si="640"/>
        <v>310</v>
      </c>
      <c r="BP291" s="261">
        <f t="shared" si="640"/>
        <v>5766973.2400000002</v>
      </c>
      <c r="BQ291" s="261">
        <f t="shared" si="640"/>
        <v>1151</v>
      </c>
      <c r="BR291" s="261">
        <f t="shared" si="640"/>
        <v>21997157.464813069</v>
      </c>
      <c r="BS291" s="261">
        <f t="shared" si="640"/>
        <v>822</v>
      </c>
      <c r="BT291" s="261">
        <f t="shared" si="640"/>
        <v>19851118.344705064</v>
      </c>
      <c r="BU291" s="261">
        <f t="shared" si="640"/>
        <v>801</v>
      </c>
      <c r="BV291" s="261">
        <f t="shared" si="640"/>
        <v>15727705.534033334</v>
      </c>
      <c r="BW291" s="261">
        <f t="shared" si="640"/>
        <v>856</v>
      </c>
      <c r="BX291" s="261">
        <f t="shared" si="640"/>
        <v>17000843.458140265</v>
      </c>
      <c r="BY291" s="261">
        <f t="shared" si="640"/>
        <v>1420</v>
      </c>
      <c r="BZ291" s="261">
        <f t="shared" si="640"/>
        <v>28421031.662772004</v>
      </c>
      <c r="CA291" s="261">
        <f t="shared" ref="CA291:EJ291" si="641">SUM(CA11,CA12,CA23,CA25,CA27,CA31,CA36,CA38,CA42,CA45,CA47,CA50,CA62,CA65,CA68,CA72,CA75,CA77,CA82,CA172,CA179,CA187,CA190,CA192,CA194,CA198,CA200,CA202,CA204,CA209,CA216,CA223,CA232,CA234,CA238,CA243,CA274)</f>
        <v>4009</v>
      </c>
      <c r="CB291" s="261">
        <f t="shared" si="641"/>
        <v>111210559.75849174</v>
      </c>
      <c r="CC291" s="261">
        <f t="shared" si="641"/>
        <v>5910</v>
      </c>
      <c r="CD291" s="261">
        <f t="shared" si="641"/>
        <v>140067324.13379276</v>
      </c>
      <c r="CE291" s="261">
        <f t="shared" si="641"/>
        <v>910</v>
      </c>
      <c r="CF291" s="261">
        <f t="shared" si="641"/>
        <v>17131457.297905277</v>
      </c>
      <c r="CG291" s="261">
        <f t="shared" si="641"/>
        <v>1985</v>
      </c>
      <c r="CH291" s="261">
        <f t="shared" si="641"/>
        <v>47435197.902730927</v>
      </c>
      <c r="CI291" s="261">
        <f t="shared" si="641"/>
        <v>916</v>
      </c>
      <c r="CJ291" s="261">
        <f t="shared" si="641"/>
        <v>29248658.073599994</v>
      </c>
      <c r="CK291" s="261">
        <f t="shared" si="641"/>
        <v>483</v>
      </c>
      <c r="CL291" s="261">
        <f t="shared" si="641"/>
        <v>9817389.859199997</v>
      </c>
      <c r="CM291" s="261">
        <f t="shared" si="641"/>
        <v>1085</v>
      </c>
      <c r="CN291" s="261">
        <f t="shared" si="641"/>
        <v>25760071.373269174</v>
      </c>
      <c r="CO291" s="261">
        <f t="shared" si="641"/>
        <v>328</v>
      </c>
      <c r="CP291" s="261">
        <f t="shared" si="641"/>
        <v>8149017.6376</v>
      </c>
      <c r="CQ291" s="261">
        <f t="shared" si="641"/>
        <v>740</v>
      </c>
      <c r="CR291" s="261">
        <f t="shared" si="641"/>
        <v>18743796.368415996</v>
      </c>
      <c r="CS291" s="261">
        <f t="shared" si="641"/>
        <v>573</v>
      </c>
      <c r="CT291" s="261">
        <f t="shared" si="641"/>
        <v>16280362.778213331</v>
      </c>
      <c r="CU291" s="261">
        <f t="shared" si="641"/>
        <v>2214</v>
      </c>
      <c r="CV291" s="261">
        <f t="shared" si="641"/>
        <v>53034395.063176937</v>
      </c>
      <c r="CW291" s="261">
        <f t="shared" si="641"/>
        <v>600</v>
      </c>
      <c r="CX291" s="261">
        <f t="shared" si="641"/>
        <v>14557412.380000001</v>
      </c>
      <c r="CY291" s="261">
        <f t="shared" si="641"/>
        <v>1431</v>
      </c>
      <c r="CZ291" s="261">
        <f t="shared" si="641"/>
        <v>37166130.901155204</v>
      </c>
      <c r="DA291" s="261">
        <f t="shared" si="641"/>
        <v>605</v>
      </c>
      <c r="DB291" s="261">
        <f t="shared" si="641"/>
        <v>13846471.246988401</v>
      </c>
      <c r="DC291" s="261">
        <f t="shared" si="641"/>
        <v>330</v>
      </c>
      <c r="DD291" s="261">
        <f t="shared" si="641"/>
        <v>8729062.6919999998</v>
      </c>
      <c r="DE291" s="261">
        <f t="shared" si="641"/>
        <v>177</v>
      </c>
      <c r="DF291" s="261">
        <f>SUM(DF11,DF12,DF23,DF25,DF27,DF31,DF36,DF38,DF42,DF45,DF47,DF50,DF62,DF65,DF68,DF72,DF75,DF77,DF82,DF172,DF179,DF187,DF190,DF192,DF194,DF198,DF200,DF202,DF204,DF209,DF216,DF223,DF232,DF234,DF238,DF243,DF274)</f>
        <v>1496773.8000000003</v>
      </c>
      <c r="DG291" s="261">
        <f t="shared" si="641"/>
        <v>43</v>
      </c>
      <c r="DH291" s="261">
        <f t="shared" si="641"/>
        <v>1130559.2620806666</v>
      </c>
      <c r="DI291" s="261">
        <f t="shared" si="641"/>
        <v>20</v>
      </c>
      <c r="DJ291" s="261">
        <f t="shared" si="641"/>
        <v>558462.57950000011</v>
      </c>
      <c r="DK291" s="261">
        <f t="shared" si="641"/>
        <v>200</v>
      </c>
      <c r="DL291" s="261">
        <f t="shared" si="641"/>
        <v>7782427.1313482653</v>
      </c>
      <c r="DM291" s="261">
        <f t="shared" si="641"/>
        <v>304</v>
      </c>
      <c r="DN291" s="261">
        <f t="shared" si="641"/>
        <v>54399754.256531201</v>
      </c>
      <c r="DO291" s="261">
        <f t="shared" si="641"/>
        <v>34</v>
      </c>
      <c r="DP291" s="261">
        <f t="shared" si="641"/>
        <v>709450.66266666655</v>
      </c>
      <c r="DQ291" s="261">
        <f t="shared" si="641"/>
        <v>2</v>
      </c>
      <c r="DR291" s="261">
        <f t="shared" si="641"/>
        <v>53421.866666666669</v>
      </c>
      <c r="DS291" s="261">
        <f t="shared" si="641"/>
        <v>0</v>
      </c>
      <c r="DT291" s="261">
        <f t="shared" si="641"/>
        <v>0</v>
      </c>
      <c r="DU291" s="261">
        <f t="shared" si="641"/>
        <v>1335</v>
      </c>
      <c r="DV291" s="261">
        <f t="shared" si="641"/>
        <v>55097541.435114667</v>
      </c>
      <c r="DW291" s="261">
        <f t="shared" si="641"/>
        <v>2717</v>
      </c>
      <c r="DX291" s="261">
        <f t="shared" si="641"/>
        <v>100139255.678</v>
      </c>
      <c r="DY291" s="261">
        <f t="shared" si="641"/>
        <v>416</v>
      </c>
      <c r="DZ291" s="261">
        <f t="shared" si="641"/>
        <v>47334903.517276898</v>
      </c>
      <c r="EA291" s="261">
        <f t="shared" si="641"/>
        <v>40</v>
      </c>
      <c r="EB291" s="261">
        <f t="shared" si="641"/>
        <v>5759511.826458266</v>
      </c>
      <c r="EC291" s="261">
        <f t="shared" si="641"/>
        <v>300</v>
      </c>
      <c r="ED291" s="261">
        <f t="shared" si="641"/>
        <v>17599166.199999999</v>
      </c>
      <c r="EE291" s="261">
        <f t="shared" si="641"/>
        <v>5</v>
      </c>
      <c r="EF291" s="261">
        <f t="shared" si="641"/>
        <v>801592.3585955333</v>
      </c>
      <c r="EG291" s="261">
        <f t="shared" si="641"/>
        <v>135</v>
      </c>
      <c r="EH291" s="261">
        <f t="shared" si="641"/>
        <v>3092124.42</v>
      </c>
      <c r="EI291" s="261">
        <f t="shared" si="641"/>
        <v>84408</v>
      </c>
      <c r="EJ291" s="261">
        <f t="shared" si="641"/>
        <v>2674886222.5474958</v>
      </c>
    </row>
    <row r="292" spans="1:140" s="3" customFormat="1" x14ac:dyDescent="0.25">
      <c r="Q292" s="2"/>
      <c r="BO292" s="4"/>
      <c r="EC292" s="5"/>
      <c r="ED292" s="5"/>
      <c r="EE292" s="5"/>
      <c r="EF292" s="5"/>
      <c r="EG292" s="5"/>
      <c r="EH292" s="5"/>
    </row>
    <row r="293" spans="1:140" s="3" customFormat="1" x14ac:dyDescent="0.25">
      <c r="Q293" s="2"/>
      <c r="BO293" s="4"/>
      <c r="EC293" s="5"/>
      <c r="ED293" s="5"/>
      <c r="EE293" s="5"/>
      <c r="EF293" s="5"/>
      <c r="EG293" s="5"/>
      <c r="EH293" s="5"/>
    </row>
    <row r="294" spans="1:140" s="3" customFormat="1" x14ac:dyDescent="0.25">
      <c r="Q294" s="2"/>
      <c r="BO294" s="4"/>
      <c r="EC294" s="5"/>
      <c r="ED294" s="5"/>
      <c r="EE294" s="5"/>
      <c r="EF294" s="5"/>
      <c r="EG294" s="5"/>
      <c r="EH294" s="5"/>
    </row>
    <row r="295" spans="1:140" s="3" customFormat="1" x14ac:dyDescent="0.25">
      <c r="Q295" s="2"/>
      <c r="BO295" s="4"/>
      <c r="EC295" s="5"/>
      <c r="ED295" s="5"/>
      <c r="EE295" s="5"/>
      <c r="EF295" s="5"/>
      <c r="EG295" s="5"/>
      <c r="EH295" s="5"/>
    </row>
    <row r="296" spans="1:140" s="3" customFormat="1" x14ac:dyDescent="0.25">
      <c r="Q296" s="2"/>
      <c r="BO296" s="4"/>
      <c r="EC296" s="5"/>
      <c r="ED296" s="5"/>
      <c r="EE296" s="5"/>
      <c r="EF296" s="5"/>
      <c r="EG296" s="5"/>
      <c r="EH296" s="5"/>
    </row>
    <row r="297" spans="1:140" s="3" customFormat="1" x14ac:dyDescent="0.25">
      <c r="Q297" s="2"/>
      <c r="BO297" s="4"/>
      <c r="EC297" s="5"/>
      <c r="ED297" s="5"/>
      <c r="EE297" s="5"/>
      <c r="EF297" s="5"/>
      <c r="EG297" s="5"/>
      <c r="EH297" s="5"/>
    </row>
    <row r="298" spans="1:140" s="3" customFormat="1" x14ac:dyDescent="0.25">
      <c r="Q298" s="2"/>
      <c r="BO298" s="4"/>
      <c r="EC298" s="5"/>
      <c r="ED298" s="5"/>
      <c r="EE298" s="5"/>
      <c r="EF298" s="5"/>
      <c r="EG298" s="5"/>
      <c r="EH298" s="5"/>
    </row>
    <row r="299" spans="1:140" s="3" customFormat="1" x14ac:dyDescent="0.25">
      <c r="Q299" s="2"/>
      <c r="BO299" s="4"/>
      <c r="EC299" s="5"/>
      <c r="ED299" s="5"/>
      <c r="EE299" s="5"/>
      <c r="EF299" s="5"/>
      <c r="EG299" s="5"/>
      <c r="EH299" s="5"/>
    </row>
    <row r="300" spans="1:140" s="3" customFormat="1" x14ac:dyDescent="0.25">
      <c r="Q300" s="2"/>
      <c r="BO300" s="4"/>
      <c r="EC300" s="5"/>
      <c r="ED300" s="5"/>
      <c r="EE300" s="5"/>
      <c r="EF300" s="5"/>
      <c r="EG300" s="5"/>
      <c r="EH300" s="5"/>
    </row>
    <row r="301" spans="1:140" s="3" customFormat="1" x14ac:dyDescent="0.25">
      <c r="Q301" s="2"/>
      <c r="BO301" s="4"/>
      <c r="EC301" s="5"/>
      <c r="ED301" s="5"/>
      <c r="EE301" s="5"/>
      <c r="EF301" s="5"/>
      <c r="EG301" s="5"/>
      <c r="EH301" s="5"/>
    </row>
    <row r="302" spans="1:140" s="3" customFormat="1" x14ac:dyDescent="0.25">
      <c r="Q302" s="2"/>
      <c r="BO302" s="4"/>
      <c r="EC302" s="5"/>
      <c r="ED302" s="5"/>
      <c r="EE302" s="5"/>
      <c r="EF302" s="5"/>
      <c r="EG302" s="5"/>
      <c r="EH302" s="5"/>
    </row>
    <row r="303" spans="1:140" s="3" customFormat="1" x14ac:dyDescent="0.25">
      <c r="Q303" s="2"/>
      <c r="BO303" s="4"/>
      <c r="EC303" s="5"/>
      <c r="ED303" s="5"/>
      <c r="EE303" s="5"/>
      <c r="EF303" s="5"/>
      <c r="EG303" s="5"/>
      <c r="EH303" s="5"/>
    </row>
    <row r="304" spans="1:140" s="3" customFormat="1" x14ac:dyDescent="0.25">
      <c r="Q304" s="2"/>
      <c r="BO304" s="4"/>
      <c r="EC304" s="5"/>
      <c r="ED304" s="5"/>
      <c r="EE304" s="5"/>
      <c r="EF304" s="5"/>
      <c r="EG304" s="5"/>
      <c r="EH304" s="5"/>
    </row>
    <row r="305" spans="17:138" s="3" customFormat="1" x14ac:dyDescent="0.25">
      <c r="Q305" s="2"/>
      <c r="BO305" s="4"/>
      <c r="EC305" s="5"/>
      <c r="ED305" s="5"/>
      <c r="EE305" s="5"/>
      <c r="EF305" s="5"/>
      <c r="EG305" s="5"/>
      <c r="EH305" s="5"/>
    </row>
    <row r="306" spans="17:138" s="3" customFormat="1" x14ac:dyDescent="0.25">
      <c r="Q306" s="2"/>
      <c r="BO306" s="4"/>
      <c r="EC306" s="5"/>
      <c r="ED306" s="5"/>
      <c r="EE306" s="5"/>
      <c r="EF306" s="5"/>
      <c r="EG306" s="5"/>
      <c r="EH306" s="5"/>
    </row>
    <row r="307" spans="17:138" s="3" customFormat="1" x14ac:dyDescent="0.25">
      <c r="Q307" s="2"/>
      <c r="BO307" s="4"/>
      <c r="EC307" s="5"/>
      <c r="ED307" s="5"/>
      <c r="EE307" s="5"/>
      <c r="EF307" s="5"/>
      <c r="EG307" s="5"/>
      <c r="EH307" s="5"/>
    </row>
    <row r="308" spans="17:138" s="3" customFormat="1" x14ac:dyDescent="0.25">
      <c r="Q308" s="2"/>
      <c r="BO308" s="4"/>
      <c r="EC308" s="5"/>
      <c r="ED308" s="5"/>
      <c r="EE308" s="5"/>
      <c r="EF308" s="5"/>
      <c r="EG308" s="5"/>
      <c r="EH308" s="5"/>
    </row>
    <row r="309" spans="17:138" s="3" customFormat="1" x14ac:dyDescent="0.25">
      <c r="Q309" s="2"/>
      <c r="BO309" s="4"/>
      <c r="EC309" s="5"/>
      <c r="ED309" s="5"/>
      <c r="EE309" s="5"/>
      <c r="EF309" s="5"/>
      <c r="EG309" s="5"/>
      <c r="EH309" s="5"/>
    </row>
    <row r="310" spans="17:138" s="3" customFormat="1" x14ac:dyDescent="0.25">
      <c r="Q310" s="2"/>
      <c r="BO310" s="4"/>
      <c r="EC310" s="5"/>
      <c r="ED310" s="5"/>
      <c r="EE310" s="5"/>
      <c r="EF310" s="5"/>
      <c r="EG310" s="5"/>
      <c r="EH310" s="5"/>
    </row>
    <row r="311" spans="17:138" s="3" customFormat="1" x14ac:dyDescent="0.25">
      <c r="Q311" s="2"/>
      <c r="BO311" s="4"/>
      <c r="EC311" s="5"/>
      <c r="ED311" s="5"/>
      <c r="EE311" s="5"/>
      <c r="EF311" s="5"/>
      <c r="EG311" s="5"/>
      <c r="EH311" s="5"/>
    </row>
    <row r="312" spans="17:138" s="3" customFormat="1" x14ac:dyDescent="0.25">
      <c r="Q312" s="2"/>
      <c r="BO312" s="4"/>
      <c r="EC312" s="5"/>
      <c r="ED312" s="5"/>
      <c r="EE312" s="5"/>
      <c r="EF312" s="5"/>
      <c r="EG312" s="5"/>
      <c r="EH312" s="5"/>
    </row>
    <row r="313" spans="17:138" s="3" customFormat="1" x14ac:dyDescent="0.25">
      <c r="Q313" s="2"/>
      <c r="BO313" s="4"/>
      <c r="EC313" s="5"/>
      <c r="ED313" s="5"/>
      <c r="EE313" s="5"/>
      <c r="EF313" s="5"/>
      <c r="EG313" s="5"/>
      <c r="EH313" s="5"/>
    </row>
    <row r="314" spans="17:138" s="3" customFormat="1" x14ac:dyDescent="0.25">
      <c r="Q314" s="2"/>
      <c r="BO314" s="4"/>
      <c r="EC314" s="5"/>
      <c r="ED314" s="5"/>
      <c r="EE314" s="5"/>
      <c r="EF314" s="5"/>
      <c r="EG314" s="5"/>
      <c r="EH314" s="5"/>
    </row>
    <row r="315" spans="17:138" s="3" customFormat="1" x14ac:dyDescent="0.25">
      <c r="Q315" s="2"/>
      <c r="BO315" s="4"/>
      <c r="EC315" s="5"/>
      <c r="ED315" s="5"/>
      <c r="EE315" s="5"/>
      <c r="EF315" s="5"/>
      <c r="EG315" s="5"/>
      <c r="EH315" s="5"/>
    </row>
    <row r="316" spans="17:138" s="3" customFormat="1" x14ac:dyDescent="0.25">
      <c r="Q316" s="2"/>
      <c r="BO316" s="4"/>
      <c r="EC316" s="5"/>
      <c r="ED316" s="5"/>
      <c r="EE316" s="5"/>
      <c r="EF316" s="5"/>
      <c r="EG316" s="5"/>
      <c r="EH316" s="5"/>
    </row>
    <row r="317" spans="17:138" s="3" customFormat="1" x14ac:dyDescent="0.25">
      <c r="Q317" s="2"/>
      <c r="BO317" s="4"/>
      <c r="EC317" s="5"/>
      <c r="ED317" s="5"/>
      <c r="EE317" s="5"/>
      <c r="EF317" s="5"/>
      <c r="EG317" s="5"/>
      <c r="EH317" s="5"/>
    </row>
    <row r="318" spans="17:138" s="3" customFormat="1" x14ac:dyDescent="0.25">
      <c r="Q318" s="2"/>
      <c r="BO318" s="4"/>
      <c r="EC318" s="5"/>
      <c r="ED318" s="5"/>
      <c r="EE318" s="5"/>
      <c r="EF318" s="5"/>
      <c r="EG318" s="5"/>
      <c r="EH318" s="5"/>
    </row>
    <row r="319" spans="17:138" s="3" customFormat="1" x14ac:dyDescent="0.25">
      <c r="Q319" s="2"/>
      <c r="BO319" s="4"/>
      <c r="EC319" s="5"/>
      <c r="ED319" s="5"/>
      <c r="EE319" s="5"/>
      <c r="EF319" s="5"/>
      <c r="EG319" s="5"/>
      <c r="EH319" s="5"/>
    </row>
    <row r="320" spans="17:138" s="3" customFormat="1" x14ac:dyDescent="0.25">
      <c r="Q320" s="2"/>
      <c r="BO320" s="4"/>
      <c r="EC320" s="5"/>
      <c r="ED320" s="5"/>
      <c r="EE320" s="5"/>
      <c r="EF320" s="5"/>
      <c r="EG320" s="5"/>
      <c r="EH320" s="5"/>
    </row>
    <row r="321" spans="17:138" s="3" customFormat="1" x14ac:dyDescent="0.25">
      <c r="Q321" s="2"/>
      <c r="BO321" s="4"/>
      <c r="EC321" s="5"/>
      <c r="ED321" s="5"/>
      <c r="EE321" s="5"/>
      <c r="EF321" s="5"/>
      <c r="EG321" s="5"/>
      <c r="EH321" s="5"/>
    </row>
    <row r="322" spans="17:138" s="3" customFormat="1" x14ac:dyDescent="0.25">
      <c r="Q322" s="2"/>
      <c r="BO322" s="4"/>
      <c r="EC322" s="5"/>
      <c r="ED322" s="5"/>
      <c r="EE322" s="5"/>
      <c r="EF322" s="5"/>
      <c r="EG322" s="5"/>
      <c r="EH322" s="5"/>
    </row>
    <row r="323" spans="17:138" s="3" customFormat="1" x14ac:dyDescent="0.25">
      <c r="Q323" s="2"/>
      <c r="BO323" s="4"/>
      <c r="EC323" s="5"/>
      <c r="ED323" s="5"/>
      <c r="EE323" s="5"/>
      <c r="EF323" s="5"/>
      <c r="EG323" s="5"/>
      <c r="EH323" s="5"/>
    </row>
    <row r="324" spans="17:138" s="3" customFormat="1" x14ac:dyDescent="0.25">
      <c r="Q324" s="2"/>
      <c r="BO324" s="4"/>
      <c r="EC324" s="5"/>
      <c r="ED324" s="5"/>
      <c r="EE324" s="5"/>
      <c r="EF324" s="5"/>
      <c r="EG324" s="5"/>
      <c r="EH324" s="5"/>
    </row>
    <row r="325" spans="17:138" s="3" customFormat="1" x14ac:dyDescent="0.25">
      <c r="Q325" s="2"/>
      <c r="BO325" s="4"/>
      <c r="EC325" s="5"/>
      <c r="ED325" s="5"/>
      <c r="EE325" s="5"/>
      <c r="EF325" s="5"/>
      <c r="EG325" s="5"/>
      <c r="EH325" s="5"/>
    </row>
    <row r="326" spans="17:138" s="3" customFormat="1" hidden="1" x14ac:dyDescent="0.25">
      <c r="Q326" s="2"/>
      <c r="BO326" s="4"/>
      <c r="EC326" s="5"/>
      <c r="ED326" s="5"/>
      <c r="EE326" s="5"/>
      <c r="EF326" s="5"/>
      <c r="EG326" s="5"/>
      <c r="EH326" s="5"/>
    </row>
    <row r="327" spans="17:138" s="3" customFormat="1" hidden="1" x14ac:dyDescent="0.25">
      <c r="Q327" s="2"/>
      <c r="BO327" s="4"/>
      <c r="EC327" s="5"/>
      <c r="ED327" s="5"/>
      <c r="EE327" s="5"/>
      <c r="EF327" s="5"/>
      <c r="EG327" s="5"/>
      <c r="EH327" s="5"/>
    </row>
    <row r="328" spans="17:138" s="3" customFormat="1" x14ac:dyDescent="0.25">
      <c r="Q328" s="2"/>
      <c r="BO328" s="4"/>
      <c r="EC328" s="5"/>
      <c r="ED328" s="5"/>
      <c r="EE328" s="5"/>
      <c r="EF328" s="5"/>
      <c r="EG328" s="5"/>
      <c r="EH328" s="5"/>
    </row>
    <row r="329" spans="17:138" s="3" customFormat="1" x14ac:dyDescent="0.25">
      <c r="Q329" s="2"/>
      <c r="BO329" s="4"/>
      <c r="EC329" s="5"/>
      <c r="ED329" s="5"/>
      <c r="EE329" s="5"/>
      <c r="EF329" s="5"/>
      <c r="EG329" s="5"/>
      <c r="EH329" s="5"/>
    </row>
    <row r="330" spans="17:138" s="3" customFormat="1" x14ac:dyDescent="0.25">
      <c r="Q330" s="2"/>
      <c r="BO330" s="4"/>
      <c r="EC330" s="5"/>
      <c r="ED330" s="5"/>
      <c r="EE330" s="5"/>
      <c r="EF330" s="5"/>
      <c r="EG330" s="5"/>
      <c r="EH330" s="5"/>
    </row>
    <row r="331" spans="17:138" s="3" customFormat="1" x14ac:dyDescent="0.25">
      <c r="Q331" s="2"/>
      <c r="BO331" s="4"/>
      <c r="EC331" s="5"/>
      <c r="ED331" s="5"/>
      <c r="EE331" s="5"/>
      <c r="EF331" s="5"/>
      <c r="EG331" s="5"/>
      <c r="EH331" s="5"/>
    </row>
    <row r="332" spans="17:138" s="3" customFormat="1" x14ac:dyDescent="0.25">
      <c r="Q332" s="2"/>
      <c r="BO332" s="4"/>
      <c r="EC332" s="5"/>
      <c r="ED332" s="5"/>
      <c r="EE332" s="5"/>
      <c r="EF332" s="5"/>
      <c r="EG332" s="5"/>
      <c r="EH332" s="5"/>
    </row>
    <row r="333" spans="17:138" s="3" customFormat="1" x14ac:dyDescent="0.25">
      <c r="Q333" s="2"/>
      <c r="BO333" s="4"/>
      <c r="EC333" s="5"/>
      <c r="ED333" s="5"/>
      <c r="EE333" s="5"/>
      <c r="EF333" s="5"/>
      <c r="EG333" s="5"/>
      <c r="EH333" s="5"/>
    </row>
    <row r="334" spans="17:138" s="3" customFormat="1" x14ac:dyDescent="0.25">
      <c r="Q334" s="2"/>
      <c r="BO334" s="4"/>
      <c r="EC334" s="5"/>
      <c r="ED334" s="5"/>
      <c r="EE334" s="5"/>
      <c r="EF334" s="5"/>
      <c r="EG334" s="5"/>
      <c r="EH334" s="5"/>
    </row>
    <row r="335" spans="17:138" s="3" customFormat="1" x14ac:dyDescent="0.25">
      <c r="Q335" s="2"/>
      <c r="BO335" s="4"/>
      <c r="EC335" s="5"/>
      <c r="ED335" s="5"/>
      <c r="EE335" s="5"/>
      <c r="EF335" s="5"/>
      <c r="EG335" s="5"/>
      <c r="EH335" s="5"/>
    </row>
    <row r="336" spans="17:138" s="3" customFormat="1" x14ac:dyDescent="0.25">
      <c r="Q336" s="2"/>
      <c r="BO336" s="4"/>
      <c r="EC336" s="5"/>
      <c r="ED336" s="5"/>
      <c r="EE336" s="5"/>
      <c r="EF336" s="5"/>
      <c r="EG336" s="5"/>
      <c r="EH336" s="5"/>
    </row>
    <row r="337" spans="17:138" s="3" customFormat="1" x14ac:dyDescent="0.25">
      <c r="Q337" s="2"/>
      <c r="BO337" s="4"/>
      <c r="EC337" s="5"/>
      <c r="ED337" s="5"/>
      <c r="EE337" s="5"/>
      <c r="EF337" s="5"/>
      <c r="EG337" s="5"/>
      <c r="EH337" s="5"/>
    </row>
    <row r="338" spans="17:138" s="3" customFormat="1" x14ac:dyDescent="0.25">
      <c r="Q338" s="2"/>
      <c r="BO338" s="4"/>
      <c r="EC338" s="5"/>
      <c r="ED338" s="5"/>
      <c r="EE338" s="5"/>
      <c r="EF338" s="5"/>
      <c r="EG338" s="5"/>
      <c r="EH338" s="5"/>
    </row>
    <row r="339" spans="17:138" s="3" customFormat="1" x14ac:dyDescent="0.25">
      <c r="Q339" s="2"/>
      <c r="BO339" s="4"/>
      <c r="EC339" s="5"/>
      <c r="ED339" s="5"/>
      <c r="EE339" s="5"/>
      <c r="EF339" s="5"/>
      <c r="EG339" s="5"/>
      <c r="EH339" s="5"/>
    </row>
    <row r="340" spans="17:138" s="3" customFormat="1" x14ac:dyDescent="0.25">
      <c r="Q340" s="2"/>
      <c r="BO340" s="4"/>
      <c r="EC340" s="5"/>
      <c r="ED340" s="5"/>
      <c r="EE340" s="5"/>
      <c r="EF340" s="5"/>
      <c r="EG340" s="5"/>
      <c r="EH340" s="5"/>
    </row>
    <row r="341" spans="17:138" s="3" customFormat="1" x14ac:dyDescent="0.25">
      <c r="Q341" s="2"/>
      <c r="BO341" s="4"/>
      <c r="EC341" s="5"/>
      <c r="ED341" s="5"/>
      <c r="EE341" s="5"/>
      <c r="EF341" s="5"/>
      <c r="EG341" s="5"/>
      <c r="EH341" s="5"/>
    </row>
    <row r="342" spans="17:138" s="3" customFormat="1" x14ac:dyDescent="0.25">
      <c r="Q342" s="2"/>
      <c r="BO342" s="4"/>
      <c r="EC342" s="5"/>
      <c r="ED342" s="5"/>
      <c r="EE342" s="5"/>
      <c r="EF342" s="5"/>
      <c r="EG342" s="5"/>
      <c r="EH342" s="5"/>
    </row>
    <row r="343" spans="17:138" s="3" customFormat="1" x14ac:dyDescent="0.25">
      <c r="Q343" s="2"/>
      <c r="BO343" s="4"/>
      <c r="EC343" s="5"/>
      <c r="ED343" s="5"/>
      <c r="EE343" s="5"/>
      <c r="EF343" s="5"/>
      <c r="EG343" s="5"/>
      <c r="EH343" s="5"/>
    </row>
    <row r="344" spans="17:138" s="3" customFormat="1" x14ac:dyDescent="0.25">
      <c r="Q344" s="2"/>
      <c r="BO344" s="4"/>
      <c r="EC344" s="5"/>
      <c r="ED344" s="5"/>
      <c r="EE344" s="5"/>
      <c r="EF344" s="5"/>
      <c r="EG344" s="5"/>
      <c r="EH344" s="5"/>
    </row>
    <row r="345" spans="17:138" s="3" customFormat="1" x14ac:dyDescent="0.25">
      <c r="Q345" s="2"/>
      <c r="BO345" s="4"/>
      <c r="EC345" s="5"/>
      <c r="ED345" s="5"/>
      <c r="EE345" s="5"/>
      <c r="EF345" s="5"/>
      <c r="EG345" s="5"/>
      <c r="EH345" s="5"/>
    </row>
    <row r="346" spans="17:138" s="3" customFormat="1" x14ac:dyDescent="0.25">
      <c r="Q346" s="2"/>
      <c r="BO346" s="4"/>
      <c r="EC346" s="5"/>
      <c r="ED346" s="5"/>
      <c r="EE346" s="5"/>
      <c r="EF346" s="5"/>
      <c r="EG346" s="5"/>
      <c r="EH346" s="5"/>
    </row>
    <row r="347" spans="17:138" s="3" customFormat="1" x14ac:dyDescent="0.25">
      <c r="Q347" s="2"/>
      <c r="BO347" s="4"/>
      <c r="EC347" s="5"/>
      <c r="ED347" s="5"/>
      <c r="EE347" s="5"/>
      <c r="EF347" s="5"/>
      <c r="EG347" s="5"/>
      <c r="EH347" s="5"/>
    </row>
    <row r="348" spans="17:138" s="3" customFormat="1" x14ac:dyDescent="0.25">
      <c r="Q348" s="2"/>
      <c r="BO348" s="4"/>
      <c r="EC348" s="5"/>
      <c r="ED348" s="5"/>
      <c r="EE348" s="5"/>
      <c r="EF348" s="5"/>
      <c r="EG348" s="5"/>
      <c r="EH348" s="5"/>
    </row>
    <row r="349" spans="17:138" s="3" customFormat="1" x14ac:dyDescent="0.25">
      <c r="Q349" s="2"/>
      <c r="BO349" s="4"/>
      <c r="EC349" s="5"/>
      <c r="ED349" s="5"/>
      <c r="EE349" s="5"/>
      <c r="EF349" s="5"/>
      <c r="EG349" s="5"/>
      <c r="EH349" s="5"/>
    </row>
    <row r="350" spans="17:138" s="3" customFormat="1" x14ac:dyDescent="0.25">
      <c r="Q350" s="2"/>
      <c r="BO350" s="4"/>
      <c r="EC350" s="5"/>
      <c r="ED350" s="5"/>
      <c r="EE350" s="5"/>
      <c r="EF350" s="5"/>
      <c r="EG350" s="5"/>
      <c r="EH350" s="5"/>
    </row>
    <row r="351" spans="17:138" s="3" customFormat="1" x14ac:dyDescent="0.25">
      <c r="Q351" s="2"/>
      <c r="BO351" s="4"/>
      <c r="EC351" s="5"/>
      <c r="ED351" s="5"/>
      <c r="EE351" s="5"/>
      <c r="EF351" s="5"/>
      <c r="EG351" s="5"/>
      <c r="EH351" s="5"/>
    </row>
    <row r="352" spans="17:138" s="3" customFormat="1" x14ac:dyDescent="0.25">
      <c r="Q352" s="2"/>
      <c r="BO352" s="4"/>
      <c r="EC352" s="5"/>
      <c r="ED352" s="5"/>
      <c r="EE352" s="5"/>
      <c r="EF352" s="5"/>
      <c r="EG352" s="5"/>
      <c r="EH352" s="5"/>
    </row>
    <row r="353" spans="17:138" s="3" customFormat="1" x14ac:dyDescent="0.25">
      <c r="Q353" s="2"/>
      <c r="BO353" s="4"/>
      <c r="EC353" s="5"/>
      <c r="ED353" s="5"/>
      <c r="EE353" s="5"/>
      <c r="EF353" s="5"/>
      <c r="EG353" s="5"/>
      <c r="EH353" s="5"/>
    </row>
    <row r="354" spans="17:138" s="3" customFormat="1" x14ac:dyDescent="0.25">
      <c r="Q354" s="2"/>
      <c r="BO354" s="4"/>
      <c r="EC354" s="5"/>
      <c r="ED354" s="5"/>
      <c r="EE354" s="5"/>
      <c r="EF354" s="5"/>
      <c r="EG354" s="5"/>
      <c r="EH354" s="5"/>
    </row>
    <row r="355" spans="17:138" s="3" customFormat="1" x14ac:dyDescent="0.25">
      <c r="Q355" s="2"/>
      <c r="BO355" s="4"/>
      <c r="EC355" s="5"/>
      <c r="ED355" s="5"/>
      <c r="EE355" s="5"/>
      <c r="EF355" s="5"/>
      <c r="EG355" s="5"/>
      <c r="EH355" s="5"/>
    </row>
    <row r="356" spans="17:138" s="3" customFormat="1" x14ac:dyDescent="0.25">
      <c r="Q356" s="2"/>
      <c r="BO356" s="4"/>
      <c r="EC356" s="5"/>
      <c r="ED356" s="5"/>
      <c r="EE356" s="5"/>
      <c r="EF356" s="5"/>
      <c r="EG356" s="5"/>
      <c r="EH356" s="5"/>
    </row>
    <row r="357" spans="17:138" s="3" customFormat="1" x14ac:dyDescent="0.25">
      <c r="Q357" s="2"/>
      <c r="BO357" s="4"/>
      <c r="EC357" s="5"/>
      <c r="ED357" s="5"/>
      <c r="EE357" s="5"/>
      <c r="EF357" s="5"/>
      <c r="EG357" s="5"/>
      <c r="EH357" s="5"/>
    </row>
    <row r="358" spans="17:138" s="3" customFormat="1" x14ac:dyDescent="0.25">
      <c r="Q358" s="2"/>
      <c r="BO358" s="4"/>
      <c r="EC358" s="5"/>
      <c r="ED358" s="5"/>
      <c r="EE358" s="5"/>
      <c r="EF358" s="5"/>
      <c r="EG358" s="5"/>
      <c r="EH358" s="5"/>
    </row>
    <row r="359" spans="17:138" s="3" customFormat="1" x14ac:dyDescent="0.25">
      <c r="Q359" s="2"/>
      <c r="BO359" s="4"/>
      <c r="EC359" s="5"/>
      <c r="ED359" s="5"/>
      <c r="EE359" s="5"/>
      <c r="EF359" s="5"/>
      <c r="EG359" s="5"/>
      <c r="EH359" s="5"/>
    </row>
    <row r="360" spans="17:138" s="3" customFormat="1" x14ac:dyDescent="0.25">
      <c r="Q360" s="2"/>
      <c r="BO360" s="4"/>
      <c r="EC360" s="5"/>
      <c r="ED360" s="5"/>
      <c r="EE360" s="5"/>
      <c r="EF360" s="5"/>
      <c r="EG360" s="5"/>
      <c r="EH360" s="5"/>
    </row>
    <row r="361" spans="17:138" s="3" customFormat="1" x14ac:dyDescent="0.25">
      <c r="Q361" s="2"/>
      <c r="BO361" s="4"/>
      <c r="EC361" s="5"/>
      <c r="ED361" s="5"/>
      <c r="EE361" s="5"/>
      <c r="EF361" s="5"/>
      <c r="EG361" s="5"/>
      <c r="EH361" s="5"/>
    </row>
    <row r="362" spans="17:138" s="3" customFormat="1" x14ac:dyDescent="0.25">
      <c r="Q362" s="2"/>
      <c r="BO362" s="4"/>
      <c r="EC362" s="5"/>
      <c r="ED362" s="5"/>
      <c r="EE362" s="5"/>
      <c r="EF362" s="5"/>
      <c r="EG362" s="5"/>
      <c r="EH362" s="5"/>
    </row>
    <row r="363" spans="17:138" s="3" customFormat="1" x14ac:dyDescent="0.25">
      <c r="Q363" s="2"/>
      <c r="BO363" s="4"/>
      <c r="EC363" s="5"/>
      <c r="ED363" s="5"/>
      <c r="EE363" s="5"/>
      <c r="EF363" s="5"/>
      <c r="EG363" s="5"/>
      <c r="EH363" s="5"/>
    </row>
    <row r="364" spans="17:138" s="3" customFormat="1" x14ac:dyDescent="0.25">
      <c r="Q364" s="2"/>
      <c r="BO364" s="4"/>
      <c r="EC364" s="5"/>
      <c r="ED364" s="5"/>
      <c r="EE364" s="5"/>
      <c r="EF364" s="5"/>
      <c r="EG364" s="5"/>
      <c r="EH364" s="5"/>
    </row>
    <row r="365" spans="17:138" s="3" customFormat="1" x14ac:dyDescent="0.25">
      <c r="Q365" s="2"/>
      <c r="BO365" s="4"/>
      <c r="EC365" s="5"/>
      <c r="ED365" s="5"/>
      <c r="EE365" s="5"/>
      <c r="EF365" s="5"/>
      <c r="EG365" s="5"/>
      <c r="EH365" s="5"/>
    </row>
    <row r="366" spans="17:138" s="3" customFormat="1" x14ac:dyDescent="0.25">
      <c r="Q366" s="2"/>
      <c r="BO366" s="4"/>
      <c r="EC366" s="5"/>
      <c r="ED366" s="5"/>
      <c r="EE366" s="5"/>
      <c r="EF366" s="5"/>
      <c r="EG366" s="5"/>
      <c r="EH366" s="5"/>
    </row>
    <row r="367" spans="17:138" s="3" customFormat="1" x14ac:dyDescent="0.25">
      <c r="Q367" s="2"/>
      <c r="BO367" s="4"/>
      <c r="EC367" s="5"/>
      <c r="ED367" s="5"/>
      <c r="EE367" s="5"/>
      <c r="EF367" s="5"/>
      <c r="EG367" s="5"/>
      <c r="EH367" s="5"/>
    </row>
    <row r="368" spans="17:138" s="3" customFormat="1" x14ac:dyDescent="0.25">
      <c r="Q368" s="2"/>
      <c r="BO368" s="4"/>
      <c r="EC368" s="5"/>
      <c r="ED368" s="5"/>
      <c r="EE368" s="5"/>
      <c r="EF368" s="5"/>
      <c r="EG368" s="5"/>
      <c r="EH368" s="5"/>
    </row>
    <row r="369" spans="17:138" s="3" customFormat="1" x14ac:dyDescent="0.25">
      <c r="Q369" s="2"/>
      <c r="BO369" s="4"/>
      <c r="EC369" s="5"/>
      <c r="ED369" s="5"/>
      <c r="EE369" s="5"/>
      <c r="EF369" s="5"/>
      <c r="EG369" s="5"/>
      <c r="EH369" s="5"/>
    </row>
    <row r="370" spans="17:138" s="3" customFormat="1" x14ac:dyDescent="0.25">
      <c r="Q370" s="2"/>
      <c r="BO370" s="4"/>
      <c r="EC370" s="5"/>
      <c r="ED370" s="5"/>
      <c r="EE370" s="5"/>
      <c r="EF370" s="5"/>
      <c r="EG370" s="5"/>
      <c r="EH370" s="5"/>
    </row>
    <row r="371" spans="17:138" s="3" customFormat="1" x14ac:dyDescent="0.25">
      <c r="Q371" s="2"/>
      <c r="BO371" s="4"/>
      <c r="EC371" s="5"/>
      <c r="ED371" s="5"/>
      <c r="EE371" s="5"/>
      <c r="EF371" s="5"/>
      <c r="EG371" s="5"/>
      <c r="EH371" s="5"/>
    </row>
  </sheetData>
  <autoFilter ref="A11:EJ291"/>
  <mergeCells count="209">
    <mergeCell ref="EC8:ED8"/>
    <mergeCell ref="EE8:EF8"/>
    <mergeCell ref="EG8:EH8"/>
    <mergeCell ref="EI8:EJ8"/>
    <mergeCell ref="A291:C291"/>
    <mergeCell ref="DQ8:DR8"/>
    <mergeCell ref="DS8:DT8"/>
    <mergeCell ref="DU8:DV8"/>
    <mergeCell ref="DW8:DX8"/>
    <mergeCell ref="DY8:DZ8"/>
    <mergeCell ref="EA8:EB8"/>
    <mergeCell ref="DE8:DF8"/>
    <mergeCell ref="DG8:DH8"/>
    <mergeCell ref="DI8:DJ8"/>
    <mergeCell ref="DK8:DL8"/>
    <mergeCell ref="DM8:DN8"/>
    <mergeCell ref="DO8:DP8"/>
    <mergeCell ref="CS8:CT8"/>
    <mergeCell ref="CU8:CV8"/>
    <mergeCell ref="CW8:CX8"/>
    <mergeCell ref="CY8:CZ8"/>
    <mergeCell ref="DA8:DB8"/>
    <mergeCell ref="DC8:DD8"/>
    <mergeCell ref="CG8:CH8"/>
    <mergeCell ref="CI8:CJ8"/>
    <mergeCell ref="CK8:CL8"/>
    <mergeCell ref="CM8:CN8"/>
    <mergeCell ref="CO8:CP8"/>
    <mergeCell ref="CQ8:CR8"/>
    <mergeCell ref="BU8:BV8"/>
    <mergeCell ref="BW8:BX8"/>
    <mergeCell ref="BY8:BZ8"/>
    <mergeCell ref="CA8:CB8"/>
    <mergeCell ref="CC8:CD8"/>
    <mergeCell ref="CE8:CF8"/>
    <mergeCell ref="BI8:BJ8"/>
    <mergeCell ref="BK8:BL8"/>
    <mergeCell ref="BM8:BN8"/>
    <mergeCell ref="BO8:BP8"/>
    <mergeCell ref="BQ8:BR8"/>
    <mergeCell ref="BS8:BT8"/>
    <mergeCell ref="AW8:AX8"/>
    <mergeCell ref="AY8:AZ8"/>
    <mergeCell ref="BA8:BB8"/>
    <mergeCell ref="BC8:BD8"/>
    <mergeCell ref="BE8:BF8"/>
    <mergeCell ref="BG8:BH8"/>
    <mergeCell ref="AK8:AL8"/>
    <mergeCell ref="AM8:AN8"/>
    <mergeCell ref="AO8:AP8"/>
    <mergeCell ref="AQ8:AR8"/>
    <mergeCell ref="AS8:AT8"/>
    <mergeCell ref="AU8:AV8"/>
    <mergeCell ref="Y8:Z8"/>
    <mergeCell ref="AA8:AB8"/>
    <mergeCell ref="AC8:AD8"/>
    <mergeCell ref="AE8:AF8"/>
    <mergeCell ref="AG8:AH8"/>
    <mergeCell ref="AI8:AJ8"/>
    <mergeCell ref="EI7:EJ7"/>
    <mergeCell ref="K8:K9"/>
    <mergeCell ref="L8:L9"/>
    <mergeCell ref="M8:M9"/>
    <mergeCell ref="N8:N9"/>
    <mergeCell ref="O8:P8"/>
    <mergeCell ref="Q8:R8"/>
    <mergeCell ref="S8:T8"/>
    <mergeCell ref="U8:V8"/>
    <mergeCell ref="W8:X8"/>
    <mergeCell ref="DW7:DX7"/>
    <mergeCell ref="DY7:DZ7"/>
    <mergeCell ref="EA7:EB7"/>
    <mergeCell ref="EC7:ED7"/>
    <mergeCell ref="EE7:EF7"/>
    <mergeCell ref="EG7:EH7"/>
    <mergeCell ref="DK7:DL7"/>
    <mergeCell ref="DM7:DN7"/>
    <mergeCell ref="DO7:DP7"/>
    <mergeCell ref="DQ7:DR7"/>
    <mergeCell ref="DS7:DT7"/>
    <mergeCell ref="DU7:DV7"/>
    <mergeCell ref="CY7:CZ7"/>
    <mergeCell ref="DA7:DB7"/>
    <mergeCell ref="DC7:DD7"/>
    <mergeCell ref="DE7:DF7"/>
    <mergeCell ref="DG7:DH7"/>
    <mergeCell ref="DI7:DJ7"/>
    <mergeCell ref="CM7:CN7"/>
    <mergeCell ref="CO7:CP7"/>
    <mergeCell ref="CQ7:CR7"/>
    <mergeCell ref="CS7:CT7"/>
    <mergeCell ref="CU7:CV7"/>
    <mergeCell ref="CW7:CX7"/>
    <mergeCell ref="CA7:CB7"/>
    <mergeCell ref="CC7:CD7"/>
    <mergeCell ref="CE7:CF7"/>
    <mergeCell ref="CG7:CH7"/>
    <mergeCell ref="CI7:CJ7"/>
    <mergeCell ref="CK7:CL7"/>
    <mergeCell ref="BO7:BP7"/>
    <mergeCell ref="BQ7:BR7"/>
    <mergeCell ref="BS7:BT7"/>
    <mergeCell ref="BU7:BV7"/>
    <mergeCell ref="BW7:BX7"/>
    <mergeCell ref="BY7:BZ7"/>
    <mergeCell ref="BC7:BD7"/>
    <mergeCell ref="BE7:BF7"/>
    <mergeCell ref="BG7:BH7"/>
    <mergeCell ref="BI7:BJ7"/>
    <mergeCell ref="BK7:BL7"/>
    <mergeCell ref="BM7:BN7"/>
    <mergeCell ref="AQ7:AR7"/>
    <mergeCell ref="AS7:AT7"/>
    <mergeCell ref="AU7:AV7"/>
    <mergeCell ref="AW7:AX7"/>
    <mergeCell ref="AY7:AZ7"/>
    <mergeCell ref="BA7:BB7"/>
    <mergeCell ref="AE7:AF7"/>
    <mergeCell ref="AG7:AH7"/>
    <mergeCell ref="AI7:AJ7"/>
    <mergeCell ref="AK7:AL7"/>
    <mergeCell ref="AM7:AN7"/>
    <mergeCell ref="AO7:AP7"/>
    <mergeCell ref="EI6:EJ6"/>
    <mergeCell ref="K7:N7"/>
    <mergeCell ref="O7:P7"/>
    <mergeCell ref="Q7:R7"/>
    <mergeCell ref="S7:T7"/>
    <mergeCell ref="U7:V7"/>
    <mergeCell ref="W7:X7"/>
    <mergeCell ref="Y7:Z7"/>
    <mergeCell ref="AA7:AB7"/>
    <mergeCell ref="AC7:AD7"/>
    <mergeCell ref="DW6:DX6"/>
    <mergeCell ref="DY6:DZ6"/>
    <mergeCell ref="EA6:EB6"/>
    <mergeCell ref="EC6:ED6"/>
    <mergeCell ref="EE6:EF6"/>
    <mergeCell ref="EG6:EH6"/>
    <mergeCell ref="DK6:DL6"/>
    <mergeCell ref="DM6:DN6"/>
    <mergeCell ref="DO6:DP6"/>
    <mergeCell ref="DQ6:DR6"/>
    <mergeCell ref="DS6:DT6"/>
    <mergeCell ref="DU6:DV6"/>
    <mergeCell ref="CY6:CZ6"/>
    <mergeCell ref="DA6:DB6"/>
    <mergeCell ref="DC6:DD6"/>
    <mergeCell ref="DE6:DF6"/>
    <mergeCell ref="DG6:DH6"/>
    <mergeCell ref="DI6:DJ6"/>
    <mergeCell ref="CM6:CN6"/>
    <mergeCell ref="CO6:CP6"/>
    <mergeCell ref="CQ6:CR6"/>
    <mergeCell ref="CS6:CT6"/>
    <mergeCell ref="CU6:CV6"/>
    <mergeCell ref="CW6:CX6"/>
    <mergeCell ref="CA6:CB6"/>
    <mergeCell ref="CC6:CD6"/>
    <mergeCell ref="CE6:CF6"/>
    <mergeCell ref="CG6:CH6"/>
    <mergeCell ref="CI6:CJ6"/>
    <mergeCell ref="CK6:CL6"/>
    <mergeCell ref="BO6:BP6"/>
    <mergeCell ref="BQ6:BR6"/>
    <mergeCell ref="BS6:BT6"/>
    <mergeCell ref="BU6:BV6"/>
    <mergeCell ref="BW6:BX6"/>
    <mergeCell ref="BY6:BZ6"/>
    <mergeCell ref="BC6:BD6"/>
    <mergeCell ref="BE6:BF6"/>
    <mergeCell ref="BG6:BH6"/>
    <mergeCell ref="BI6:BJ6"/>
    <mergeCell ref="BK6:BL6"/>
    <mergeCell ref="BM6:BN6"/>
    <mergeCell ref="AQ6:AR6"/>
    <mergeCell ref="AS6:AT6"/>
    <mergeCell ref="AU6:AV6"/>
    <mergeCell ref="AW6:AX6"/>
    <mergeCell ref="AY6:AZ6"/>
    <mergeCell ref="BA6:BB6"/>
    <mergeCell ref="AE6:AF6"/>
    <mergeCell ref="AG6:AH6"/>
    <mergeCell ref="AI6:AJ6"/>
    <mergeCell ref="AK6:AL6"/>
    <mergeCell ref="AM6:AN6"/>
    <mergeCell ref="AO6:AP6"/>
    <mergeCell ref="S6:T6"/>
    <mergeCell ref="U6:V6"/>
    <mergeCell ref="W6:X6"/>
    <mergeCell ref="Y6:Z6"/>
    <mergeCell ref="AA6:AB6"/>
    <mergeCell ref="AC6:AD6"/>
    <mergeCell ref="H6:H9"/>
    <mergeCell ref="I6:I9"/>
    <mergeCell ref="J6:J9"/>
    <mergeCell ref="K6:N6"/>
    <mergeCell ref="O6:P6"/>
    <mergeCell ref="Q6:R6"/>
    <mergeCell ref="E1:I1"/>
    <mergeCell ref="E2:I2"/>
    <mergeCell ref="AI4:AJ4"/>
    <mergeCell ref="A6:A9"/>
    <mergeCell ref="B6:B9"/>
    <mergeCell ref="C6:C9"/>
    <mergeCell ref="D6:D9"/>
    <mergeCell ref="E6:E9"/>
    <mergeCell ref="F6:F9"/>
    <mergeCell ref="G6:G9"/>
  </mergeCells>
  <pageMargins left="0" right="0" top="0.74803149606299213" bottom="0" header="0.11811023622047245" footer="0.11811023622047245"/>
  <pageSetup paperSize="9" scale="65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ДС</vt:lpstr>
      <vt:lpstr>ДС!Заголовки_для_печати</vt:lpstr>
      <vt:lpstr>ДС!Область_печати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Михайлова Татьяна Витальевна</dc:creator>
  <cp:lastModifiedBy>Михайлова Татьяна Витальевна</cp:lastModifiedBy>
  <dcterms:created xsi:type="dcterms:W3CDTF">2024-06-19T23:56:58Z</dcterms:created>
  <dcterms:modified xsi:type="dcterms:W3CDTF">2024-06-20T00:01:00Z</dcterms:modified>
</cp:coreProperties>
</file>